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a14bc512b81002/Documents/BYC/Dinghy/"/>
    </mc:Choice>
  </mc:AlternateContent>
  <xr:revisionPtr revIDLastSave="681" documentId="8_{FD9B590B-2F87-6C45-B540-E8F15387F846}" xr6:coauthVersionLast="47" xr6:coauthVersionMax="47" xr10:uidLastSave="{33E41036-8F9A-8943-97C3-2439E89DC324}"/>
  <bookViews>
    <workbookView xWindow="0" yWindow="0" windowWidth="38400" windowHeight="21600" xr2:uid="{00000000-000D-0000-FFFF-FFFF00000000}"/>
  </bookViews>
  <sheets>
    <sheet name="Trophy winners" sheetId="5" r:id="rId1"/>
    <sheet name="Royal Thames Shield" sheetId="6" r:id="rId2"/>
    <sheet name="Operatic_Cup" sheetId="1" r:id="rId3"/>
    <sheet name="Silver_Sail_Trophy" sheetId="2" r:id="rId4"/>
    <sheet name="Ingram_Shield" sheetId="4" r:id="rId5"/>
    <sheet name="Cadet_Class" sheetId="3" r:id="rId6"/>
  </sheets>
  <definedNames>
    <definedName name="_xlnm._FilterDatabase" localSheetId="5" hidden="1">Cadet_Class!$B$4:$O$18</definedName>
    <definedName name="_xlnm._FilterDatabase" localSheetId="2" hidden="1">Operatic_Cup!#REF!</definedName>
    <definedName name="_xlnm._FilterDatabase" localSheetId="3" hidden="1">Silver_Sail_Trophy!$B$3:$O$23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5" i="6" l="1"/>
  <c r="W41" i="6"/>
  <c r="I8" i="6"/>
  <c r="C7" i="6"/>
  <c r="C5" i="6"/>
  <c r="I10" i="6"/>
  <c r="G10" i="6"/>
  <c r="E10" i="6"/>
  <c r="C10" i="6"/>
  <c r="C9" i="6"/>
  <c r="E9" i="6"/>
  <c r="I9" i="6"/>
  <c r="I7" i="6"/>
  <c r="E7" i="6"/>
  <c r="E8" i="6"/>
  <c r="C8" i="6"/>
  <c r="W73" i="6"/>
  <c r="C6" i="6" s="1"/>
  <c r="W68" i="6"/>
  <c r="W64" i="6"/>
  <c r="W60" i="6"/>
  <c r="E6" i="6" s="1"/>
  <c r="W56" i="6"/>
  <c r="E5" i="6" s="1"/>
  <c r="W53" i="6"/>
  <c r="W49" i="6"/>
  <c r="I6" i="6" s="1"/>
  <c r="W37" i="6"/>
  <c r="I5" i="6" s="1"/>
  <c r="W33" i="6"/>
  <c r="G8" i="6" s="1"/>
  <c r="W30" i="6"/>
  <c r="G6" i="6" s="1"/>
  <c r="W26" i="6"/>
  <c r="G5" i="6" s="1"/>
  <c r="W22" i="6"/>
  <c r="G7" i="6" s="1"/>
  <c r="W18" i="6"/>
  <c r="G9" i="6" s="1"/>
  <c r="K9" i="6" s="1"/>
  <c r="K76" i="6"/>
  <c r="M76" i="6" s="1"/>
  <c r="O76" i="6" s="1"/>
  <c r="K67" i="6"/>
  <c r="M67" i="6" s="1"/>
  <c r="O67" i="6" s="1"/>
  <c r="K66" i="6"/>
  <c r="M66" i="6" s="1"/>
  <c r="O66" i="6" s="1"/>
  <c r="K75" i="6"/>
  <c r="M75" i="6" s="1"/>
  <c r="O75" i="6" s="1"/>
  <c r="K74" i="6"/>
  <c r="M74" i="6" s="1"/>
  <c r="O74" i="6" s="1"/>
  <c r="K65" i="6"/>
  <c r="M65" i="6" s="1"/>
  <c r="O65" i="6" s="1"/>
  <c r="K64" i="6"/>
  <c r="M64" i="6" s="1"/>
  <c r="O64" i="6" s="1"/>
  <c r="K72" i="6"/>
  <c r="M72" i="6" s="1"/>
  <c r="O72" i="6" s="1"/>
  <c r="K73" i="6"/>
  <c r="M73" i="6" s="1"/>
  <c r="O73" i="6" s="1"/>
  <c r="K71" i="6"/>
  <c r="M71" i="6" s="1"/>
  <c r="O71" i="6" s="1"/>
  <c r="K70" i="6"/>
  <c r="M70" i="6" s="1"/>
  <c r="O70" i="6" s="1"/>
  <c r="K69" i="6"/>
  <c r="M69" i="6" s="1"/>
  <c r="O69" i="6" s="1"/>
  <c r="K68" i="6"/>
  <c r="M68" i="6" s="1"/>
  <c r="O68" i="6" s="1"/>
  <c r="K59" i="6"/>
  <c r="M59" i="6" s="1"/>
  <c r="O59" i="6" s="1"/>
  <c r="K63" i="6"/>
  <c r="M63" i="6" s="1"/>
  <c r="O63" i="6" s="1"/>
  <c r="K58" i="6"/>
  <c r="M58" i="6" s="1"/>
  <c r="O58" i="6" s="1"/>
  <c r="K57" i="6"/>
  <c r="M57" i="6" s="1"/>
  <c r="O57" i="6" s="1"/>
  <c r="K62" i="6"/>
  <c r="M62" i="6" s="1"/>
  <c r="O62" i="6" s="1"/>
  <c r="K61" i="6"/>
  <c r="M61" i="6" s="1"/>
  <c r="O61" i="6" s="1"/>
  <c r="K56" i="6"/>
  <c r="M56" i="6" s="1"/>
  <c r="O56" i="6" s="1"/>
  <c r="K60" i="6"/>
  <c r="M60" i="6" s="1"/>
  <c r="O60" i="6" s="1"/>
  <c r="K55" i="6"/>
  <c r="M55" i="6" s="1"/>
  <c r="O55" i="6" s="1"/>
  <c r="K54" i="6"/>
  <c r="M54" i="6" s="1"/>
  <c r="O54" i="6" s="1"/>
  <c r="K44" i="6"/>
  <c r="M44" i="6" s="1"/>
  <c r="O44" i="6" s="1"/>
  <c r="K48" i="6"/>
  <c r="M48" i="6" s="1"/>
  <c r="O48" i="6" s="1"/>
  <c r="K53" i="6"/>
  <c r="M53" i="6" s="1"/>
  <c r="O53" i="6" s="1"/>
  <c r="K47" i="6"/>
  <c r="M47" i="6" s="1"/>
  <c r="O47" i="6" s="1"/>
  <c r="K46" i="6"/>
  <c r="M46" i="6" s="1"/>
  <c r="O46" i="6" s="1"/>
  <c r="K43" i="6"/>
  <c r="M43" i="6" s="1"/>
  <c r="O43" i="6" s="1"/>
  <c r="K42" i="6"/>
  <c r="M42" i="6" s="1"/>
  <c r="O42" i="6" s="1"/>
  <c r="K52" i="6"/>
  <c r="M52" i="6" s="1"/>
  <c r="O52" i="6" s="1"/>
  <c r="K41" i="6"/>
  <c r="M41" i="6" s="1"/>
  <c r="O41" i="6" s="1"/>
  <c r="K51" i="6"/>
  <c r="M51" i="6" s="1"/>
  <c r="O51" i="6" s="1"/>
  <c r="K45" i="6"/>
  <c r="M45" i="6" s="1"/>
  <c r="O45" i="6" s="1"/>
  <c r="K50" i="6"/>
  <c r="M50" i="6" s="1"/>
  <c r="O50" i="6" s="1"/>
  <c r="K49" i="6"/>
  <c r="M49" i="6" s="1"/>
  <c r="O49" i="6" s="1"/>
  <c r="K40" i="6"/>
  <c r="M40" i="6" s="1"/>
  <c r="O40" i="6" s="1"/>
  <c r="K39" i="6"/>
  <c r="M39" i="6" s="1"/>
  <c r="O39" i="6" s="1"/>
  <c r="K38" i="6"/>
  <c r="M38" i="6" s="1"/>
  <c r="O38" i="6" s="1"/>
  <c r="K37" i="6"/>
  <c r="M37" i="6" s="1"/>
  <c r="O37" i="6" s="1"/>
  <c r="K32" i="6"/>
  <c r="M32" i="6" s="1"/>
  <c r="O32" i="6" s="1"/>
  <c r="K21" i="6"/>
  <c r="M21" i="6" s="1"/>
  <c r="O21" i="6" s="1"/>
  <c r="K20" i="6"/>
  <c r="M20" i="6" s="1"/>
  <c r="O20" i="6" s="1"/>
  <c r="K19" i="6"/>
  <c r="M19" i="6" s="1"/>
  <c r="O19" i="6" s="1"/>
  <c r="K36" i="6"/>
  <c r="M36" i="6" s="1"/>
  <c r="O36" i="6" s="1"/>
  <c r="K31" i="6"/>
  <c r="M31" i="6" s="1"/>
  <c r="O31" i="6" s="1"/>
  <c r="K35" i="6"/>
  <c r="M35" i="6" s="1"/>
  <c r="O35" i="6" s="1"/>
  <c r="K29" i="6"/>
  <c r="M29" i="6" s="1"/>
  <c r="O29" i="6" s="1"/>
  <c r="K30" i="6"/>
  <c r="M30" i="6" s="1"/>
  <c r="O30" i="6" s="1"/>
  <c r="K25" i="6"/>
  <c r="M25" i="6" s="1"/>
  <c r="O25" i="6" s="1"/>
  <c r="K34" i="6"/>
  <c r="M34" i="6" s="1"/>
  <c r="O34" i="6" s="1"/>
  <c r="K28" i="6"/>
  <c r="M28" i="6" s="1"/>
  <c r="O28" i="6" s="1"/>
  <c r="K27" i="6"/>
  <c r="M27" i="6" s="1"/>
  <c r="O27" i="6" s="1"/>
  <c r="K24" i="6"/>
  <c r="M24" i="6" s="1"/>
  <c r="O24" i="6" s="1"/>
  <c r="K18" i="6"/>
  <c r="M18" i="6" s="1"/>
  <c r="O18" i="6" s="1"/>
  <c r="K23" i="6"/>
  <c r="M23" i="6" s="1"/>
  <c r="O23" i="6" s="1"/>
  <c r="K33" i="6"/>
  <c r="M33" i="6" s="1"/>
  <c r="O33" i="6" s="1"/>
  <c r="K22" i="6"/>
  <c r="M22" i="6" s="1"/>
  <c r="O22" i="6" s="1"/>
  <c r="K26" i="6"/>
  <c r="M26" i="6" s="1"/>
  <c r="O26" i="6" s="1"/>
  <c r="K7" i="4"/>
  <c r="M7" i="4" s="1"/>
  <c r="O7" i="4" s="1"/>
  <c r="K13" i="4"/>
  <c r="M13" i="4" s="1"/>
  <c r="O13" i="4" s="1"/>
  <c r="K12" i="4"/>
  <c r="M12" i="4" s="1"/>
  <c r="O12" i="4" s="1"/>
  <c r="K6" i="4"/>
  <c r="M6" i="4" s="1"/>
  <c r="O6" i="4" s="1"/>
  <c r="K8" i="4"/>
  <c r="M8" i="4" s="1"/>
  <c r="O8" i="4" s="1"/>
  <c r="K9" i="4"/>
  <c r="M9" i="4" s="1"/>
  <c r="O9" i="4" s="1"/>
  <c r="M18" i="3"/>
  <c r="M10" i="3"/>
  <c r="K7" i="3"/>
  <c r="M7" i="3" s="1"/>
  <c r="O7" i="3" s="1"/>
  <c r="K23" i="2"/>
  <c r="M23" i="2" s="1"/>
  <c r="O23" i="2" s="1"/>
  <c r="K22" i="2"/>
  <c r="K21" i="2"/>
  <c r="M21" i="2" s="1"/>
  <c r="O21" i="2" s="1"/>
  <c r="K20" i="2"/>
  <c r="M20" i="2" s="1"/>
  <c r="O20" i="2" s="1"/>
  <c r="K19" i="2"/>
  <c r="M19" i="2" s="1"/>
  <c r="O19" i="2" s="1"/>
  <c r="K18" i="2"/>
  <c r="K17" i="2"/>
  <c r="K16" i="2"/>
  <c r="K15" i="2"/>
  <c r="K14" i="2"/>
  <c r="M14" i="2" s="1"/>
  <c r="O14" i="2" s="1"/>
  <c r="K13" i="2"/>
  <c r="K12" i="2"/>
  <c r="M12" i="2" s="1"/>
  <c r="O12" i="2" s="1"/>
  <c r="K11" i="2"/>
  <c r="K10" i="2"/>
  <c r="K9" i="2"/>
  <c r="M9" i="2" s="1"/>
  <c r="O9" i="2" s="1"/>
  <c r="K8" i="2"/>
  <c r="M8" i="2" s="1"/>
  <c r="O8" i="2" s="1"/>
  <c r="K7" i="2"/>
  <c r="M7" i="2" s="1"/>
  <c r="O7" i="2" s="1"/>
  <c r="K6" i="2"/>
  <c r="M13" i="2"/>
  <c r="O13" i="2" s="1"/>
  <c r="M18" i="2"/>
  <c r="O18" i="2" s="1"/>
  <c r="M22" i="2"/>
  <c r="O22" i="2" s="1"/>
  <c r="M15" i="2"/>
  <c r="O15" i="2" s="1"/>
  <c r="M11" i="2"/>
  <c r="O11" i="2" s="1"/>
  <c r="K24" i="1"/>
  <c r="M24" i="1" s="1"/>
  <c r="O24" i="1" s="1"/>
  <c r="K23" i="1"/>
  <c r="M23" i="1" s="1"/>
  <c r="O23" i="1" s="1"/>
  <c r="K22" i="1"/>
  <c r="M22" i="1" s="1"/>
  <c r="O22" i="1" s="1"/>
  <c r="K21" i="1"/>
  <c r="M21" i="1" s="1"/>
  <c r="O21" i="1" s="1"/>
  <c r="K20" i="1"/>
  <c r="M20" i="1" s="1"/>
  <c r="O20" i="1" s="1"/>
  <c r="K19" i="1"/>
  <c r="M19" i="1" s="1"/>
  <c r="O19" i="1" s="1"/>
  <c r="K18" i="1"/>
  <c r="M18" i="1" s="1"/>
  <c r="O18" i="1" s="1"/>
  <c r="K17" i="1"/>
  <c r="K16" i="1"/>
  <c r="M16" i="1" s="1"/>
  <c r="O16" i="1" s="1"/>
  <c r="K15" i="1"/>
  <c r="M15" i="1" s="1"/>
  <c r="O15" i="1" s="1"/>
  <c r="K14" i="1"/>
  <c r="M14" i="1" s="1"/>
  <c r="O14" i="1" s="1"/>
  <c r="K13" i="1"/>
  <c r="K12" i="1"/>
  <c r="M12" i="1" s="1"/>
  <c r="O12" i="1" s="1"/>
  <c r="K11" i="1"/>
  <c r="M11" i="1" s="1"/>
  <c r="O11" i="1" s="1"/>
  <c r="K10" i="1"/>
  <c r="M10" i="1" s="1"/>
  <c r="O10" i="1" s="1"/>
  <c r="K9" i="1"/>
  <c r="K8" i="1"/>
  <c r="M8" i="1" s="1"/>
  <c r="O8" i="1" s="1"/>
  <c r="K7" i="1"/>
  <c r="M7" i="1" s="1"/>
  <c r="O7" i="1" s="1"/>
  <c r="M13" i="1"/>
  <c r="O13" i="1" s="1"/>
  <c r="K11" i="4"/>
  <c r="M11" i="4" s="1"/>
  <c r="O11" i="4" s="1"/>
  <c r="K10" i="4"/>
  <c r="M10" i="4" s="1"/>
  <c r="O10" i="4" s="1"/>
  <c r="K10" i="3"/>
  <c r="K18" i="3"/>
  <c r="K8" i="3"/>
  <c r="M8" i="3" s="1"/>
  <c r="K17" i="3"/>
  <c r="K16" i="3"/>
  <c r="K15" i="3"/>
  <c r="M15" i="3" s="1"/>
  <c r="K14" i="3"/>
  <c r="K13" i="3"/>
  <c r="K12" i="3"/>
  <c r="K11" i="3"/>
  <c r="M11" i="3" s="1"/>
  <c r="O11" i="3" s="1"/>
  <c r="K9" i="3"/>
  <c r="K6" i="3"/>
  <c r="M6" i="3" s="1"/>
  <c r="O6" i="3" s="1"/>
  <c r="M17" i="2"/>
  <c r="O17" i="2" s="1"/>
  <c r="M16" i="2"/>
  <c r="O16" i="2" s="1"/>
  <c r="M10" i="2"/>
  <c r="O10" i="2" s="1"/>
  <c r="M6" i="2"/>
  <c r="O6" i="2" s="1"/>
  <c r="K5" i="2"/>
  <c r="M5" i="2" s="1"/>
  <c r="O5" i="2" s="1"/>
  <c r="M17" i="1"/>
  <c r="O17" i="1" s="1"/>
  <c r="M9" i="1"/>
  <c r="O9" i="1" s="1"/>
  <c r="K6" i="1"/>
  <c r="M6" i="1" s="1"/>
  <c r="O6" i="1" s="1"/>
  <c r="K7" i="6" l="1"/>
  <c r="K5" i="6"/>
  <c r="K6" i="6"/>
  <c r="K8" i="6"/>
  <c r="K10" i="6"/>
  <c r="O18" i="3"/>
  <c r="M14" i="3"/>
  <c r="O14" i="3" s="1"/>
  <c r="O16" i="3"/>
  <c r="O10" i="3"/>
  <c r="M12" i="3"/>
  <c r="O12" i="3" s="1"/>
  <c r="M16" i="3"/>
  <c r="O13" i="3"/>
  <c r="O17" i="3"/>
  <c r="M9" i="3"/>
  <c r="O9" i="3" s="1"/>
  <c r="M13" i="3"/>
  <c r="M17" i="3"/>
  <c r="O8" i="3"/>
  <c r="O15" i="3"/>
</calcChain>
</file>

<file path=xl/sharedStrings.xml><?xml version="1.0" encoding="utf-8"?>
<sst xmlns="http://schemas.openxmlformats.org/spreadsheetml/2006/main" count="703" uniqueCount="164">
  <si>
    <t>Name</t>
  </si>
  <si>
    <t>Club</t>
  </si>
  <si>
    <t>sail number</t>
  </si>
  <si>
    <t>Boat Name</t>
  </si>
  <si>
    <t>Rig</t>
  </si>
  <si>
    <t>boat type</t>
  </si>
  <si>
    <t xml:space="preserve">Total recorded timeRecorded time </t>
  </si>
  <si>
    <t>Recorded time seconds</t>
  </si>
  <si>
    <t>No. Of Laps</t>
  </si>
  <si>
    <t>Ave lap time</t>
  </si>
  <si>
    <t>Handicap</t>
  </si>
  <si>
    <t>corrected time (sec,)</t>
  </si>
  <si>
    <t>Position in group</t>
  </si>
  <si>
    <t>H</t>
  </si>
  <si>
    <t>M</t>
  </si>
  <si>
    <t>S</t>
  </si>
  <si>
    <t>T Hanman</t>
  </si>
  <si>
    <t>EYC</t>
  </si>
  <si>
    <t>Full</t>
  </si>
  <si>
    <t>Laser</t>
  </si>
  <si>
    <t>A Carpenter</t>
  </si>
  <si>
    <t>EOD</t>
  </si>
  <si>
    <t>Tony Philips</t>
  </si>
  <si>
    <t>BYC</t>
  </si>
  <si>
    <t>Sniffy Dog</t>
  </si>
  <si>
    <t>Duncan De Boltz</t>
  </si>
  <si>
    <t>Stig</t>
  </si>
  <si>
    <t>Radial</t>
  </si>
  <si>
    <t>M. Donaghy</t>
  </si>
  <si>
    <t>AYC</t>
  </si>
  <si>
    <t>Ginger 2</t>
  </si>
  <si>
    <t>Standard</t>
  </si>
  <si>
    <t>Comet Versa</t>
  </si>
  <si>
    <t>Richard Smith</t>
  </si>
  <si>
    <t>Foxtrot Alpha</t>
  </si>
  <si>
    <t>Albacore</t>
  </si>
  <si>
    <t>G Chambers</t>
  </si>
  <si>
    <t>ISO</t>
  </si>
  <si>
    <t>E.A. Willis/W. Kimbell</t>
  </si>
  <si>
    <t>TEYC</t>
  </si>
  <si>
    <t>No No.</t>
  </si>
  <si>
    <t>RS Vision</t>
  </si>
  <si>
    <t>Dave Chamberlain</t>
  </si>
  <si>
    <t>Raggady</t>
  </si>
  <si>
    <t>Streaker</t>
  </si>
  <si>
    <t>Steve Corbet</t>
  </si>
  <si>
    <t>LSC</t>
  </si>
  <si>
    <t>GP14</t>
  </si>
  <si>
    <t>N Veitch</t>
  </si>
  <si>
    <t>Iso</t>
  </si>
  <si>
    <t>G. Deeley/R. Moyes</t>
  </si>
  <si>
    <t>Wayfarer</t>
  </si>
  <si>
    <t>Nigel Lane</t>
  </si>
  <si>
    <t>Enterprise</t>
  </si>
  <si>
    <t>R.Nunn/G. Absolon</t>
  </si>
  <si>
    <t>K6</t>
  </si>
  <si>
    <t>D. Brown/S.Fuller</t>
  </si>
  <si>
    <t>Doo Dah</t>
  </si>
  <si>
    <t>J. Denny/A. Hipkiss</t>
  </si>
  <si>
    <t>Dart 16</t>
  </si>
  <si>
    <t>W. Timms</t>
  </si>
  <si>
    <t>Oxo</t>
  </si>
  <si>
    <t>Topaz</t>
  </si>
  <si>
    <t>I. Simpson/S.Simpson</t>
  </si>
  <si>
    <t>Celeste</t>
  </si>
  <si>
    <t>DNS</t>
  </si>
  <si>
    <t>Dave Braun</t>
  </si>
  <si>
    <t>Solo</t>
  </si>
  <si>
    <t>DNF</t>
  </si>
  <si>
    <t>A. Brown</t>
  </si>
  <si>
    <t>A. Stenhouse</t>
  </si>
  <si>
    <t>D. Taylor</t>
  </si>
  <si>
    <t>M. Watson</t>
  </si>
  <si>
    <t>N. Hann</t>
  </si>
  <si>
    <t>T. Handfield</t>
  </si>
  <si>
    <t>D. Livermore</t>
  </si>
  <si>
    <t>R. Tredgett</t>
  </si>
  <si>
    <t>A. Pilgrim</t>
  </si>
  <si>
    <t>R. Smith</t>
  </si>
  <si>
    <t>R. Varney</t>
  </si>
  <si>
    <t>Race</t>
  </si>
  <si>
    <t>D. Makkink</t>
  </si>
  <si>
    <t>B. Hannah</t>
  </si>
  <si>
    <t>J. Onion</t>
  </si>
  <si>
    <t>D. Brown</t>
  </si>
  <si>
    <t>J. Starkey</t>
  </si>
  <si>
    <t>J. Sheppard</t>
  </si>
  <si>
    <t>Pico</t>
  </si>
  <si>
    <t>G. Riddell</t>
  </si>
  <si>
    <t>M. Nunn</t>
  </si>
  <si>
    <t xml:space="preserve"> Helm</t>
  </si>
  <si>
    <t>S. Starkey</t>
  </si>
  <si>
    <t>N. Onion</t>
  </si>
  <si>
    <t>S. Stiles</t>
  </si>
  <si>
    <t>Izzie Pritchard</t>
  </si>
  <si>
    <t>Top Notch</t>
  </si>
  <si>
    <t>Topper</t>
  </si>
  <si>
    <t>Grace Philips</t>
  </si>
  <si>
    <t>Pro</t>
  </si>
  <si>
    <t>Tera</t>
  </si>
  <si>
    <t>R. Shaw</t>
  </si>
  <si>
    <t>Byte</t>
  </si>
  <si>
    <t>P. Shaw</t>
  </si>
  <si>
    <t>Lara Dyer</t>
  </si>
  <si>
    <t>Ella Ford</t>
  </si>
  <si>
    <t>Khamsin</t>
  </si>
  <si>
    <t>D. Monk</t>
  </si>
  <si>
    <t>George</t>
  </si>
  <si>
    <t>H. Diggines</t>
  </si>
  <si>
    <t>Vago</t>
  </si>
  <si>
    <t>Ingram Shield - Four boats of the same class</t>
  </si>
  <si>
    <t xml:space="preserve">Total recorded time Recorded time </t>
  </si>
  <si>
    <t>R. Tothill</t>
  </si>
  <si>
    <t>R. Beechy</t>
  </si>
  <si>
    <t>3923(4023)</t>
  </si>
  <si>
    <t>M. Tothill</t>
  </si>
  <si>
    <t>S. Underwood</t>
  </si>
  <si>
    <t>Air</t>
  </si>
  <si>
    <t>R Habermel</t>
  </si>
  <si>
    <t>Calypso</t>
  </si>
  <si>
    <t>R. Knight</t>
  </si>
  <si>
    <t>R Brown</t>
  </si>
  <si>
    <t>Fandango</t>
  </si>
  <si>
    <t>T. Edwards</t>
  </si>
  <si>
    <t>Samba</t>
  </si>
  <si>
    <t xml:space="preserve">2022 Interclub Dinghy Team Race </t>
  </si>
  <si>
    <t>Operatic Cup - Each team = Four boats of different classes</t>
  </si>
  <si>
    <t>Cadet Trophy - any types or classes (18 years old or under of the day of the race)</t>
  </si>
  <si>
    <t>Silver Sail - Single Handed Classes (may be mixed classes)</t>
  </si>
  <si>
    <t>Royal Thames Challenge Trophy -- Overall Race Points</t>
  </si>
  <si>
    <t>Cadet</t>
  </si>
  <si>
    <t>Ingram</t>
  </si>
  <si>
    <t>Operatic</t>
  </si>
  <si>
    <t>Silver Sail</t>
  </si>
  <si>
    <t>Total</t>
  </si>
  <si>
    <t>Position</t>
  </si>
  <si>
    <t>1st</t>
  </si>
  <si>
    <t>2nd</t>
  </si>
  <si>
    <t>3rd</t>
  </si>
  <si>
    <t>4th</t>
  </si>
  <si>
    <t>TBYC</t>
  </si>
  <si>
    <t>5th</t>
  </si>
  <si>
    <t>no entries</t>
  </si>
  <si>
    <t>Points</t>
  </si>
  <si>
    <t>Team</t>
  </si>
  <si>
    <t>Team Points Summary</t>
  </si>
  <si>
    <t>Overall</t>
  </si>
  <si>
    <t>(Best three from each)</t>
  </si>
  <si>
    <t>Position in team</t>
  </si>
  <si>
    <t>Total recorded time</t>
  </si>
  <si>
    <t>Royal Thames Shield</t>
  </si>
  <si>
    <t>Operatic Cup</t>
  </si>
  <si>
    <t>Sail Sail Trophy</t>
  </si>
  <si>
    <t>Ingram Shield</t>
  </si>
  <si>
    <t>Cadet Class</t>
  </si>
  <si>
    <t>Trophy Name</t>
  </si>
  <si>
    <t>Winning Club</t>
  </si>
  <si>
    <t>Essex Yacht Club</t>
  </si>
  <si>
    <t>Benfleet Yacht Club</t>
  </si>
  <si>
    <t>Leigh on Sea Sailing Club</t>
  </si>
  <si>
    <r>
      <rPr>
        <i/>
        <sz val="11"/>
        <color theme="8" tint="-0.249977111117893"/>
        <rFont val="Calibri"/>
        <family val="2"/>
      </rPr>
      <t>180</t>
    </r>
    <r>
      <rPr>
        <sz val="11"/>
        <color rgb="FF000000"/>
        <rFont val="Calibri"/>
        <family val="2"/>
      </rPr>
      <t xml:space="preserve"> = no entries (3 x 60)</t>
    </r>
  </si>
  <si>
    <t>EYC1</t>
  </si>
  <si>
    <t>EYC3</t>
  </si>
  <si>
    <t>EYC2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</si>
</sst>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ED7D31"/>
      <name val="Calibri"/>
      <family val="2"/>
    </font>
    <font>
      <sz val="11"/>
      <color theme="5" tint="-0.249977111117893"/>
      <name val="Calibri"/>
      <family val="2"/>
    </font>
    <font>
      <b/>
      <sz val="14"/>
      <color rgb="FF000000"/>
      <name val="Calibri"/>
      <family val="2"/>
    </font>
    <font>
      <b/>
      <u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34998626667073579"/>
      <name val="Calibri (Body)"/>
    </font>
    <font>
      <sz val="11"/>
      <color theme="0" tint="-0.34998626667073579"/>
      <name val="Calibri (Body)"/>
    </font>
    <font>
      <i/>
      <sz val="11"/>
      <color theme="8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13" xfId="0" applyBorder="1"/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4" xfId="0" applyBorder="1"/>
    <xf numFmtId="0" fontId="0" fillId="0" borderId="6" xfId="0" applyBorder="1"/>
    <xf numFmtId="0" fontId="0" fillId="0" borderId="5" xfId="0" applyBorder="1"/>
    <xf numFmtId="0" fontId="3" fillId="0" borderId="15" xfId="0" applyFont="1" applyBorder="1" applyAlignment="1">
      <alignment horizontal="center" vertical="center"/>
    </xf>
    <xf numFmtId="3" fontId="0" fillId="0" borderId="6" xfId="0" applyNumberFormat="1" applyBorder="1"/>
    <xf numFmtId="1" fontId="0" fillId="0" borderId="6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right" vertical="center"/>
      <protection locked="0"/>
    </xf>
    <xf numFmtId="0" fontId="0" fillId="0" borderId="1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horizontal="right" vertical="center"/>
      <protection locked="0"/>
    </xf>
    <xf numFmtId="165" fontId="0" fillId="0" borderId="12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165" fontId="0" fillId="0" borderId="8" xfId="0" applyNumberFormat="1" applyBorder="1" applyAlignment="1">
      <alignment horizontal="righ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0" fillId="3" borderId="0" xfId="0" applyFill="1"/>
    <xf numFmtId="0" fontId="8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0" borderId="18" xfId="0" applyBorder="1"/>
    <xf numFmtId="0" fontId="0" fillId="0" borderId="0" xfId="0" applyBorder="1"/>
    <xf numFmtId="0" fontId="1" fillId="0" borderId="2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164" fontId="0" fillId="0" borderId="28" xfId="0" applyNumberFormat="1" applyBorder="1" applyAlignment="1" applyProtection="1">
      <alignment horizontal="right" vertical="center"/>
      <protection locked="0"/>
    </xf>
    <xf numFmtId="4" fontId="0" fillId="0" borderId="28" xfId="0" applyNumberForma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0" fillId="0" borderId="30" xfId="0" applyBorder="1"/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28" xfId="0" applyNumberFormat="1" applyBorder="1" applyAlignment="1">
      <alignment horizontal="right" vertical="center"/>
    </xf>
    <xf numFmtId="165" fontId="0" fillId="0" borderId="28" xfId="0" applyNumberForma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4" fontId="0" fillId="0" borderId="28" xfId="0" applyNumberFormat="1" applyBorder="1" applyAlignment="1">
      <alignment horizontal="right" vertical="center"/>
    </xf>
    <xf numFmtId="0" fontId="12" fillId="0" borderId="0" xfId="0" applyFont="1"/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/>
    <xf numFmtId="0" fontId="12" fillId="5" borderId="0" xfId="0" applyFont="1" applyFill="1" applyAlignment="1">
      <alignment horizontal="center"/>
    </xf>
    <xf numFmtId="0" fontId="12" fillId="5" borderId="27" xfId="0" applyFont="1" applyFill="1" applyBorder="1" applyAlignment="1">
      <alignment horizontal="center"/>
    </xf>
    <xf numFmtId="0" fontId="0" fillId="5" borderId="0" xfId="0" applyFill="1"/>
    <xf numFmtId="0" fontId="0" fillId="5" borderId="20" xfId="0" applyFill="1" applyBorder="1"/>
    <xf numFmtId="0" fontId="0" fillId="5" borderId="26" xfId="0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0" xfId="0" applyFill="1" applyBorder="1"/>
    <xf numFmtId="0" fontId="0" fillId="5" borderId="23" xfId="0" applyFill="1" applyBorder="1"/>
    <xf numFmtId="0" fontId="0" fillId="5" borderId="24" xfId="0" applyFill="1" applyBorder="1"/>
    <xf numFmtId="0" fontId="0" fillId="5" borderId="27" xfId="0" applyFill="1" applyBorder="1"/>
    <xf numFmtId="0" fontId="0" fillId="5" borderId="25" xfId="0" applyFill="1" applyBorder="1"/>
    <xf numFmtId="0" fontId="0" fillId="2" borderId="18" xfId="0" applyFill="1" applyBorder="1" applyAlignment="1">
      <alignment horizontal="left"/>
    </xf>
    <xf numFmtId="0" fontId="1" fillId="0" borderId="31" xfId="0" applyFont="1" applyBorder="1"/>
    <xf numFmtId="0" fontId="0" fillId="0" borderId="3" xfId="0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5" borderId="0" xfId="0" applyFont="1" applyFill="1" applyAlignment="1">
      <alignment horizontal="center"/>
    </xf>
    <xf numFmtId="0" fontId="12" fillId="5" borderId="35" xfId="0" applyFont="1" applyFill="1" applyBorder="1" applyAlignment="1">
      <alignment horizontal="center"/>
    </xf>
    <xf numFmtId="0" fontId="12" fillId="5" borderId="36" xfId="0" applyFont="1" applyFill="1" applyBorder="1" applyAlignment="1">
      <alignment horizontal="center"/>
    </xf>
    <xf numFmtId="0" fontId="12" fillId="5" borderId="37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al" xfId="0" builtinId="0" customBuiltin="1"/>
  </cellStyles>
  <dxfs count="78"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topLeftCell="B1" zoomScale="120" zoomScaleNormal="120" workbookViewId="0">
      <selection activeCell="D35" sqref="D35"/>
    </sheetView>
  </sheetViews>
  <sheetFormatPr baseColWidth="10" defaultColWidth="8.83203125" defaultRowHeight="15" x14ac:dyDescent="0.2"/>
  <cols>
    <col min="1" max="1" width="8.83203125" hidden="1" customWidth="1"/>
    <col min="2" max="2" width="20.6640625" bestFit="1" customWidth="1"/>
    <col min="4" max="4" width="22.6640625" customWidth="1"/>
    <col min="7" max="7" width="12.33203125" bestFit="1" customWidth="1"/>
  </cols>
  <sheetData>
    <row r="1" spans="2:4" ht="16" thickBot="1" x14ac:dyDescent="0.25"/>
    <row r="2" spans="2:4" ht="16" thickBot="1" x14ac:dyDescent="0.25">
      <c r="B2" s="106" t="s">
        <v>155</v>
      </c>
      <c r="D2" s="106" t="s">
        <v>156</v>
      </c>
    </row>
    <row r="4" spans="2:4" x14ac:dyDescent="0.2">
      <c r="B4" t="s">
        <v>150</v>
      </c>
      <c r="D4" t="s">
        <v>157</v>
      </c>
    </row>
    <row r="6" spans="2:4" x14ac:dyDescent="0.2">
      <c r="B6" t="s">
        <v>151</v>
      </c>
      <c r="D6" t="s">
        <v>158</v>
      </c>
    </row>
    <row r="8" spans="2:4" x14ac:dyDescent="0.2">
      <c r="B8" t="s">
        <v>152</v>
      </c>
      <c r="D8" t="s">
        <v>157</v>
      </c>
    </row>
    <row r="10" spans="2:4" x14ac:dyDescent="0.2">
      <c r="B10" t="s">
        <v>153</v>
      </c>
      <c r="D10" t="s">
        <v>159</v>
      </c>
    </row>
    <row r="12" spans="2:4" x14ac:dyDescent="0.2">
      <c r="B12" t="s">
        <v>154</v>
      </c>
      <c r="D12" t="s">
        <v>157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69FE-A4F6-9C4B-92CA-5051D825DA76}">
  <dimension ref="A1:Y76"/>
  <sheetViews>
    <sheetView workbookViewId="0">
      <pane ySplit="12" topLeftCell="A14" activePane="bottomLeft" state="frozenSplit"/>
      <selection pane="bottomLeft" activeCell="A45" sqref="A45"/>
    </sheetView>
  </sheetViews>
  <sheetFormatPr baseColWidth="10" defaultRowHeight="15" x14ac:dyDescent="0.2"/>
  <cols>
    <col min="2" max="2" width="20.33203125" customWidth="1"/>
    <col min="17" max="17" width="2.83203125" customWidth="1"/>
    <col min="18" max="18" width="8.83203125" style="16" customWidth="1"/>
    <col min="19" max="19" width="2.1640625" customWidth="1"/>
    <col min="20" max="20" width="8.83203125" customWidth="1"/>
    <col min="21" max="21" width="2.1640625" customWidth="1"/>
    <col min="22" max="24" width="8.83203125" customWidth="1"/>
    <col min="25" max="25" width="10.83203125" style="92"/>
  </cols>
  <sheetData>
    <row r="1" spans="1:25" ht="5" customHeight="1" x14ac:dyDescent="0.2">
      <c r="A1" s="53"/>
      <c r="B1" s="54"/>
      <c r="C1" s="53"/>
      <c r="D1" s="53"/>
      <c r="E1" s="53"/>
      <c r="F1" s="53"/>
      <c r="G1" s="53"/>
      <c r="H1" s="53"/>
      <c r="I1" s="53"/>
      <c r="J1" s="53"/>
      <c r="K1" s="54"/>
      <c r="L1" s="53"/>
      <c r="M1" s="53"/>
    </row>
    <row r="2" spans="1:25" ht="16" x14ac:dyDescent="0.2">
      <c r="A2" s="108" t="s">
        <v>129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25" ht="5" customHeight="1" x14ac:dyDescent="0.2">
      <c r="A3" s="55"/>
      <c r="B3" s="53"/>
      <c r="C3" s="53"/>
      <c r="D3" s="53"/>
      <c r="E3" s="53"/>
      <c r="F3" s="53"/>
      <c r="G3" s="53"/>
      <c r="H3" s="53"/>
      <c r="I3" s="53"/>
      <c r="J3" s="53"/>
      <c r="K3" s="54"/>
      <c r="L3" s="53"/>
      <c r="M3" s="53"/>
    </row>
    <row r="4" spans="1:25" x14ac:dyDescent="0.2">
      <c r="A4" s="56" t="s">
        <v>1</v>
      </c>
      <c r="B4" s="57"/>
      <c r="C4" s="58" t="s">
        <v>130</v>
      </c>
      <c r="D4" s="57"/>
      <c r="E4" s="58" t="s">
        <v>131</v>
      </c>
      <c r="F4" s="57"/>
      <c r="G4" s="58" t="s">
        <v>132</v>
      </c>
      <c r="H4" s="57"/>
      <c r="I4" s="58" t="s">
        <v>133</v>
      </c>
      <c r="J4" s="59"/>
      <c r="K4" s="59" t="s">
        <v>134</v>
      </c>
      <c r="L4" s="60" t="s">
        <v>135</v>
      </c>
      <c r="M4" s="53"/>
    </row>
    <row r="5" spans="1:25" x14ac:dyDescent="0.2">
      <c r="A5" s="53" t="s">
        <v>17</v>
      </c>
      <c r="B5" s="57"/>
      <c r="C5" s="61">
        <f>$W$68</f>
        <v>6</v>
      </c>
      <c r="D5" s="57"/>
      <c r="E5" s="61">
        <f>$W$56</f>
        <v>13</v>
      </c>
      <c r="F5" s="57"/>
      <c r="G5" s="61">
        <f>$W$26</f>
        <v>16</v>
      </c>
      <c r="H5" s="57"/>
      <c r="I5" s="61">
        <f>$W$37</f>
        <v>6</v>
      </c>
      <c r="J5" s="54"/>
      <c r="K5" s="54">
        <f t="shared" ref="K5:K10" si="0">SUM(C5:I5)</f>
        <v>41</v>
      </c>
      <c r="L5" s="62" t="s">
        <v>136</v>
      </c>
      <c r="M5" s="53"/>
    </row>
    <row r="6" spans="1:25" x14ac:dyDescent="0.2">
      <c r="A6" s="53" t="s">
        <v>46</v>
      </c>
      <c r="B6" s="57"/>
      <c r="C6" s="61">
        <f>$W$73</f>
        <v>24</v>
      </c>
      <c r="D6" s="57"/>
      <c r="E6" s="61">
        <f>$W$60</f>
        <v>8</v>
      </c>
      <c r="F6" s="57"/>
      <c r="G6" s="61">
        <f>$W$30</f>
        <v>43</v>
      </c>
      <c r="H6" s="57"/>
      <c r="I6" s="61">
        <f>$W$49</f>
        <v>19</v>
      </c>
      <c r="J6" s="54"/>
      <c r="K6" s="54">
        <f t="shared" si="0"/>
        <v>94</v>
      </c>
      <c r="L6" s="62" t="s">
        <v>137</v>
      </c>
      <c r="M6" s="53"/>
    </row>
    <row r="7" spans="1:25" x14ac:dyDescent="0.2">
      <c r="A7" s="53" t="s">
        <v>23</v>
      </c>
      <c r="B7" s="57"/>
      <c r="C7" s="61">
        <f>$W$64</f>
        <v>26</v>
      </c>
      <c r="D7" s="57"/>
      <c r="E7" s="63">
        <f>3*60</f>
        <v>180</v>
      </c>
      <c r="F7" s="57"/>
      <c r="G7" s="61">
        <f>$W$22</f>
        <v>12</v>
      </c>
      <c r="H7" s="57"/>
      <c r="I7" s="63">
        <f>3*60</f>
        <v>180</v>
      </c>
      <c r="J7" s="54"/>
      <c r="K7" s="54">
        <f t="shared" si="0"/>
        <v>398</v>
      </c>
      <c r="L7" s="62" t="s">
        <v>138</v>
      </c>
      <c r="M7" s="53"/>
    </row>
    <row r="8" spans="1:25" x14ac:dyDescent="0.2">
      <c r="A8" s="53" t="s">
        <v>39</v>
      </c>
      <c r="B8" s="57"/>
      <c r="C8" s="63">
        <f>3*60</f>
        <v>180</v>
      </c>
      <c r="D8" s="57"/>
      <c r="E8" s="63">
        <f>3*60</f>
        <v>180</v>
      </c>
      <c r="F8" s="57"/>
      <c r="G8" s="61">
        <f>$W$33</f>
        <v>25</v>
      </c>
      <c r="H8" s="57"/>
      <c r="I8" s="61">
        <f>$W$53</f>
        <v>52</v>
      </c>
      <c r="J8" s="54"/>
      <c r="K8" s="54">
        <f t="shared" si="0"/>
        <v>437</v>
      </c>
      <c r="L8" s="54" t="s">
        <v>139</v>
      </c>
      <c r="M8" s="53"/>
    </row>
    <row r="9" spans="1:25" x14ac:dyDescent="0.2">
      <c r="A9" s="53" t="s">
        <v>29</v>
      </c>
      <c r="B9" s="57"/>
      <c r="C9" s="63">
        <f>3*60</f>
        <v>180</v>
      </c>
      <c r="D9" s="57"/>
      <c r="E9" s="63">
        <f>3*60</f>
        <v>180</v>
      </c>
      <c r="F9" s="57"/>
      <c r="G9" s="61">
        <f>$W$18</f>
        <v>38</v>
      </c>
      <c r="H9" s="57"/>
      <c r="I9" s="63">
        <f>3*60</f>
        <v>180</v>
      </c>
      <c r="J9" s="54"/>
      <c r="K9" s="54">
        <f t="shared" si="0"/>
        <v>578</v>
      </c>
      <c r="L9" s="54" t="s">
        <v>141</v>
      </c>
      <c r="M9" s="53"/>
    </row>
    <row r="10" spans="1:25" x14ac:dyDescent="0.2">
      <c r="A10" s="53" t="s">
        <v>140</v>
      </c>
      <c r="B10" s="57"/>
      <c r="C10" s="63">
        <f>3*60</f>
        <v>180</v>
      </c>
      <c r="D10" s="57"/>
      <c r="E10" s="63">
        <f>3*60</f>
        <v>180</v>
      </c>
      <c r="F10" s="57"/>
      <c r="G10" s="63">
        <f>3*60</f>
        <v>180</v>
      </c>
      <c r="H10" s="57"/>
      <c r="I10" s="63">
        <f>3*60</f>
        <v>180</v>
      </c>
      <c r="J10" s="54"/>
      <c r="K10" s="54">
        <f t="shared" si="0"/>
        <v>720</v>
      </c>
      <c r="L10" s="54" t="s">
        <v>142</v>
      </c>
      <c r="M10" s="53"/>
    </row>
    <row r="11" spans="1:25" ht="16" thickBot="1" x14ac:dyDescent="0.25">
      <c r="A11" s="64"/>
      <c r="B11" s="105" t="s">
        <v>160</v>
      </c>
      <c r="C11" s="65"/>
      <c r="D11" s="65"/>
      <c r="E11" s="65"/>
      <c r="F11" s="65"/>
      <c r="G11" s="65"/>
      <c r="H11" s="65"/>
      <c r="I11" s="65"/>
      <c r="J11" s="65"/>
      <c r="K11" s="65"/>
      <c r="L11" s="105"/>
      <c r="M11" s="64"/>
    </row>
    <row r="13" spans="1:25" ht="16" thickBot="1" x14ac:dyDescent="0.25"/>
    <row r="14" spans="1:25" ht="16" thickBot="1" x14ac:dyDescent="0.25">
      <c r="R14" s="87"/>
      <c r="S14" s="85"/>
      <c r="T14" s="116" t="s">
        <v>145</v>
      </c>
      <c r="U14" s="117"/>
      <c r="V14" s="117"/>
      <c r="W14" s="117"/>
      <c r="X14" s="118"/>
      <c r="Y14" s="91"/>
    </row>
    <row r="15" spans="1:25" ht="16" thickBot="1" x14ac:dyDescent="0.25">
      <c r="A15" s="111" t="s">
        <v>144</v>
      </c>
      <c r="B15" s="113" t="s">
        <v>0</v>
      </c>
      <c r="C15" s="114" t="s">
        <v>1</v>
      </c>
      <c r="D15" s="107" t="s">
        <v>2</v>
      </c>
      <c r="E15" s="107" t="s">
        <v>3</v>
      </c>
      <c r="F15" s="107" t="s">
        <v>4</v>
      </c>
      <c r="G15" s="107" t="s">
        <v>5</v>
      </c>
      <c r="H15" s="109" t="s">
        <v>149</v>
      </c>
      <c r="I15" s="109"/>
      <c r="J15" s="109"/>
      <c r="K15" s="110" t="s">
        <v>7</v>
      </c>
      <c r="L15" s="110" t="s">
        <v>8</v>
      </c>
      <c r="M15" s="110" t="s">
        <v>9</v>
      </c>
      <c r="N15" s="107" t="s">
        <v>10</v>
      </c>
      <c r="O15" s="107" t="s">
        <v>11</v>
      </c>
      <c r="P15" s="119" t="s">
        <v>148</v>
      </c>
      <c r="R15" s="86" t="s">
        <v>146</v>
      </c>
      <c r="S15" s="87"/>
      <c r="T15" s="93" t="s">
        <v>143</v>
      </c>
      <c r="U15" s="93"/>
      <c r="V15" s="115" t="s">
        <v>147</v>
      </c>
      <c r="W15" s="115"/>
      <c r="X15" s="115"/>
    </row>
    <row r="16" spans="1:25" ht="16" thickBot="1" x14ac:dyDescent="0.25">
      <c r="A16" s="112"/>
      <c r="B16" s="113"/>
      <c r="C16" s="114"/>
      <c r="D16" s="107"/>
      <c r="E16" s="107"/>
      <c r="F16" s="107"/>
      <c r="G16" s="107"/>
      <c r="H16" s="1" t="s">
        <v>13</v>
      </c>
      <c r="I16" s="2" t="s">
        <v>14</v>
      </c>
      <c r="J16" s="1" t="s">
        <v>15</v>
      </c>
      <c r="K16" s="110"/>
      <c r="L16" s="110"/>
      <c r="M16" s="110"/>
      <c r="N16" s="107"/>
      <c r="O16" s="107"/>
      <c r="P16" s="119"/>
      <c r="R16" s="88" t="s">
        <v>135</v>
      </c>
      <c r="S16" s="87"/>
      <c r="T16" s="94"/>
      <c r="U16" s="93"/>
      <c r="V16" s="94" t="s">
        <v>144</v>
      </c>
      <c r="W16" s="94" t="s">
        <v>143</v>
      </c>
      <c r="X16" s="94" t="s">
        <v>135</v>
      </c>
    </row>
    <row r="17" spans="1:25" x14ac:dyDescent="0.2">
      <c r="T17" s="95"/>
      <c r="U17" s="95"/>
      <c r="V17" s="95"/>
      <c r="W17" s="95"/>
      <c r="X17" s="95"/>
    </row>
    <row r="18" spans="1:25" x14ac:dyDescent="0.2">
      <c r="A18" t="s">
        <v>132</v>
      </c>
      <c r="B18" s="6" t="s">
        <v>28</v>
      </c>
      <c r="C18" s="28" t="s">
        <v>29</v>
      </c>
      <c r="D18" s="8">
        <v>364</v>
      </c>
      <c r="E18" s="7" t="s">
        <v>30</v>
      </c>
      <c r="F18" s="8" t="s">
        <v>31</v>
      </c>
      <c r="G18" s="7" t="s">
        <v>32</v>
      </c>
      <c r="H18" s="8">
        <v>1</v>
      </c>
      <c r="I18" s="7">
        <v>4</v>
      </c>
      <c r="J18" s="8">
        <v>25</v>
      </c>
      <c r="K18" s="7">
        <f t="shared" ref="K18:K49" si="1">((H18*60*60)+(I18*60)+(J18))</f>
        <v>3865</v>
      </c>
      <c r="L18" s="8">
        <v>4</v>
      </c>
      <c r="M18" s="48">
        <f t="shared" ref="M18:M49" si="2">SUM(K18/L18)</f>
        <v>966.25</v>
      </c>
      <c r="N18" s="8">
        <v>1165</v>
      </c>
      <c r="O18" s="48">
        <f t="shared" ref="O18:O49" si="3">SUM(M18*1000)/N18</f>
        <v>829.39914163090134</v>
      </c>
      <c r="P18" s="11">
        <v>5</v>
      </c>
      <c r="R18" s="16">
        <v>9</v>
      </c>
      <c r="T18" s="96">
        <v>5</v>
      </c>
      <c r="U18" s="97"/>
      <c r="V18" s="97" t="s">
        <v>29</v>
      </c>
      <c r="W18" s="97">
        <f>SUM(T18:T20)</f>
        <v>38</v>
      </c>
      <c r="X18" s="98" t="s">
        <v>139</v>
      </c>
      <c r="Y18" s="92">
        <v>5</v>
      </c>
    </row>
    <row r="19" spans="1:25" x14ac:dyDescent="0.2">
      <c r="A19" t="s">
        <v>132</v>
      </c>
      <c r="B19" s="6" t="s">
        <v>56</v>
      </c>
      <c r="C19" s="28" t="s">
        <v>29</v>
      </c>
      <c r="D19" s="8">
        <v>12808</v>
      </c>
      <c r="E19" s="7" t="s">
        <v>57</v>
      </c>
      <c r="F19" s="8" t="s">
        <v>31</v>
      </c>
      <c r="G19" s="7" t="s">
        <v>47</v>
      </c>
      <c r="H19" s="8">
        <v>1</v>
      </c>
      <c r="I19" s="7">
        <v>1</v>
      </c>
      <c r="J19" s="8">
        <v>35</v>
      </c>
      <c r="K19" s="7">
        <f t="shared" si="1"/>
        <v>3695</v>
      </c>
      <c r="L19" s="8">
        <v>3</v>
      </c>
      <c r="M19" s="48">
        <f t="shared" si="2"/>
        <v>1231.6666666666667</v>
      </c>
      <c r="N19" s="8">
        <v>1130</v>
      </c>
      <c r="O19" s="48">
        <f t="shared" si="3"/>
        <v>1089.9705014749263</v>
      </c>
      <c r="P19" s="11">
        <v>16</v>
      </c>
      <c r="R19" s="16">
        <v>55</v>
      </c>
      <c r="T19" s="99">
        <v>16</v>
      </c>
      <c r="U19" s="100"/>
      <c r="V19" s="100"/>
      <c r="W19" s="100"/>
      <c r="X19" s="101"/>
      <c r="Y19" s="92">
        <v>16</v>
      </c>
    </row>
    <row r="20" spans="1:25" x14ac:dyDescent="0.2">
      <c r="A20" t="s">
        <v>132</v>
      </c>
      <c r="B20" s="6" t="s">
        <v>60</v>
      </c>
      <c r="C20" s="28" t="s">
        <v>29</v>
      </c>
      <c r="D20" s="8">
        <v>7654</v>
      </c>
      <c r="E20" s="7" t="s">
        <v>61</v>
      </c>
      <c r="F20" s="8" t="s">
        <v>31</v>
      </c>
      <c r="G20" s="7" t="s">
        <v>62</v>
      </c>
      <c r="H20" s="8">
        <v>1</v>
      </c>
      <c r="I20" s="7">
        <v>14</v>
      </c>
      <c r="J20" s="8">
        <v>5</v>
      </c>
      <c r="K20" s="7">
        <f t="shared" si="1"/>
        <v>4445</v>
      </c>
      <c r="L20" s="8">
        <v>3</v>
      </c>
      <c r="M20" s="48">
        <f t="shared" si="2"/>
        <v>1481.6666666666667</v>
      </c>
      <c r="N20" s="8">
        <v>1200</v>
      </c>
      <c r="O20" s="48">
        <f t="shared" si="3"/>
        <v>1234.7222222222224</v>
      </c>
      <c r="P20" s="11">
        <v>17</v>
      </c>
      <c r="R20" s="16">
        <v>56</v>
      </c>
      <c r="T20" s="102">
        <v>17</v>
      </c>
      <c r="U20" s="103"/>
      <c r="V20" s="103"/>
      <c r="W20" s="103"/>
      <c r="X20" s="104"/>
      <c r="Y20" s="92">
        <v>17</v>
      </c>
    </row>
    <row r="21" spans="1:25" x14ac:dyDescent="0.2">
      <c r="A21" s="67" t="s">
        <v>132</v>
      </c>
      <c r="B21" s="6" t="s">
        <v>63</v>
      </c>
      <c r="C21" s="28" t="s">
        <v>29</v>
      </c>
      <c r="D21" s="69">
        <v>22578</v>
      </c>
      <c r="E21" s="7" t="s">
        <v>64</v>
      </c>
      <c r="F21" s="69" t="s">
        <v>31</v>
      </c>
      <c r="G21" s="7" t="s">
        <v>53</v>
      </c>
      <c r="H21" s="69" t="s">
        <v>65</v>
      </c>
      <c r="I21" s="7" t="s">
        <v>65</v>
      </c>
      <c r="J21" s="69" t="s">
        <v>65</v>
      </c>
      <c r="K21" s="7" t="e">
        <f t="shared" si="1"/>
        <v>#VALUE!</v>
      </c>
      <c r="L21" s="69">
        <v>0</v>
      </c>
      <c r="M21" s="48" t="e">
        <f t="shared" si="2"/>
        <v>#VALUE!</v>
      </c>
      <c r="N21" s="69">
        <v>1122</v>
      </c>
      <c r="O21" s="48" t="e">
        <f t="shared" si="3"/>
        <v>#VALUE!</v>
      </c>
      <c r="P21" s="27" t="s">
        <v>65</v>
      </c>
      <c r="R21" s="16" t="s">
        <v>65</v>
      </c>
      <c r="T21" s="95">
        <v>60</v>
      </c>
      <c r="U21" s="95"/>
      <c r="V21" s="95"/>
      <c r="W21" s="95"/>
      <c r="X21" s="95"/>
      <c r="Y21" s="92">
        <v>19</v>
      </c>
    </row>
    <row r="22" spans="1:25" x14ac:dyDescent="0.2">
      <c r="A22" t="s">
        <v>132</v>
      </c>
      <c r="B22" s="6" t="s">
        <v>22</v>
      </c>
      <c r="C22" s="28" t="s">
        <v>23</v>
      </c>
      <c r="D22" s="8">
        <v>171869</v>
      </c>
      <c r="E22" s="7" t="s">
        <v>24</v>
      </c>
      <c r="F22" s="8" t="s">
        <v>18</v>
      </c>
      <c r="G22" s="7" t="s">
        <v>19</v>
      </c>
      <c r="H22" s="8">
        <v>1</v>
      </c>
      <c r="I22" s="7">
        <v>12</v>
      </c>
      <c r="J22" s="8">
        <v>36</v>
      </c>
      <c r="K22" s="7">
        <f t="shared" si="1"/>
        <v>4356</v>
      </c>
      <c r="L22" s="8">
        <v>5</v>
      </c>
      <c r="M22" s="48">
        <f t="shared" si="2"/>
        <v>871.2</v>
      </c>
      <c r="N22" s="8">
        <v>1100</v>
      </c>
      <c r="O22" s="48">
        <f t="shared" si="3"/>
        <v>792</v>
      </c>
      <c r="P22" s="11">
        <v>2</v>
      </c>
      <c r="R22" s="16">
        <v>2</v>
      </c>
      <c r="T22" s="96">
        <v>2</v>
      </c>
      <c r="U22" s="97"/>
      <c r="V22" s="97" t="s">
        <v>23</v>
      </c>
      <c r="W22" s="97">
        <f>SUM(T22:T24)</f>
        <v>12</v>
      </c>
      <c r="X22" s="98" t="s">
        <v>136</v>
      </c>
      <c r="Y22" s="92">
        <v>2</v>
      </c>
    </row>
    <row r="23" spans="1:25" x14ac:dyDescent="0.2">
      <c r="A23" t="s">
        <v>132</v>
      </c>
      <c r="B23" s="6" t="s">
        <v>25</v>
      </c>
      <c r="C23" s="28" t="s">
        <v>23</v>
      </c>
      <c r="D23" s="8">
        <v>193523</v>
      </c>
      <c r="E23" s="7" t="s">
        <v>26</v>
      </c>
      <c r="F23" s="8" t="s">
        <v>27</v>
      </c>
      <c r="G23" s="7" t="s">
        <v>19</v>
      </c>
      <c r="H23" s="8">
        <v>1</v>
      </c>
      <c r="I23" s="7">
        <v>2</v>
      </c>
      <c r="J23" s="8">
        <v>56</v>
      </c>
      <c r="K23" s="7">
        <f t="shared" si="1"/>
        <v>3776</v>
      </c>
      <c r="L23" s="8">
        <v>4</v>
      </c>
      <c r="M23" s="48">
        <f t="shared" si="2"/>
        <v>944</v>
      </c>
      <c r="N23" s="8">
        <v>1147</v>
      </c>
      <c r="O23" s="48">
        <f t="shared" si="3"/>
        <v>823.01656495204884</v>
      </c>
      <c r="P23" s="11">
        <v>4</v>
      </c>
      <c r="R23" s="16">
        <v>7</v>
      </c>
      <c r="T23" s="99">
        <v>4</v>
      </c>
      <c r="U23" s="100"/>
      <c r="V23" s="100"/>
      <c r="W23" s="100"/>
      <c r="X23" s="101"/>
      <c r="Y23" s="92">
        <v>4</v>
      </c>
    </row>
    <row r="24" spans="1:25" x14ac:dyDescent="0.2">
      <c r="A24" t="s">
        <v>132</v>
      </c>
      <c r="B24" s="6" t="s">
        <v>33</v>
      </c>
      <c r="C24" s="28" t="s">
        <v>23</v>
      </c>
      <c r="D24" s="8">
        <v>7987</v>
      </c>
      <c r="E24" s="7" t="s">
        <v>34</v>
      </c>
      <c r="F24" s="8" t="s">
        <v>31</v>
      </c>
      <c r="G24" s="7" t="s">
        <v>35</v>
      </c>
      <c r="H24" s="8">
        <v>1</v>
      </c>
      <c r="I24" s="7">
        <v>14</v>
      </c>
      <c r="J24" s="8">
        <v>0</v>
      </c>
      <c r="K24" s="7">
        <f t="shared" si="1"/>
        <v>4440</v>
      </c>
      <c r="L24" s="8">
        <v>5</v>
      </c>
      <c r="M24" s="48">
        <f t="shared" si="2"/>
        <v>888</v>
      </c>
      <c r="N24" s="8">
        <v>1040</v>
      </c>
      <c r="O24" s="48">
        <f t="shared" si="3"/>
        <v>853.84615384615381</v>
      </c>
      <c r="P24" s="11">
        <v>6</v>
      </c>
      <c r="R24" s="16">
        <v>14</v>
      </c>
      <c r="T24" s="102">
        <v>6</v>
      </c>
      <c r="U24" s="103"/>
      <c r="V24" s="103"/>
      <c r="W24" s="103"/>
      <c r="X24" s="104"/>
      <c r="Y24" s="92">
        <v>6</v>
      </c>
    </row>
    <row r="25" spans="1:25" x14ac:dyDescent="0.2">
      <c r="A25" t="s">
        <v>132</v>
      </c>
      <c r="B25" s="6" t="s">
        <v>42</v>
      </c>
      <c r="C25" s="28" t="s">
        <v>23</v>
      </c>
      <c r="D25" s="8">
        <v>1679</v>
      </c>
      <c r="E25" s="7" t="s">
        <v>43</v>
      </c>
      <c r="F25" s="8" t="s">
        <v>31</v>
      </c>
      <c r="G25" s="7" t="s">
        <v>44</v>
      </c>
      <c r="H25" s="8">
        <v>1</v>
      </c>
      <c r="I25" s="7">
        <v>5</v>
      </c>
      <c r="J25" s="8">
        <v>27</v>
      </c>
      <c r="K25" s="7">
        <f t="shared" si="1"/>
        <v>3927</v>
      </c>
      <c r="L25" s="8">
        <v>4</v>
      </c>
      <c r="M25" s="48">
        <f t="shared" si="2"/>
        <v>981.75</v>
      </c>
      <c r="N25" s="8">
        <v>1128</v>
      </c>
      <c r="O25" s="48">
        <f t="shared" si="3"/>
        <v>870.34574468085111</v>
      </c>
      <c r="P25" s="11">
        <v>10</v>
      </c>
      <c r="R25" s="16">
        <v>23</v>
      </c>
      <c r="T25" s="95">
        <v>10</v>
      </c>
      <c r="U25" s="95"/>
      <c r="V25" s="95"/>
      <c r="W25" s="95"/>
      <c r="X25" s="95"/>
      <c r="Y25" s="92">
        <v>10</v>
      </c>
    </row>
    <row r="26" spans="1:25" x14ac:dyDescent="0.2">
      <c r="A26" t="s">
        <v>132</v>
      </c>
      <c r="B26" s="6" t="s">
        <v>20</v>
      </c>
      <c r="C26" s="28" t="s">
        <v>17</v>
      </c>
      <c r="D26" s="8">
        <v>113</v>
      </c>
      <c r="E26" s="7"/>
      <c r="F26" s="8"/>
      <c r="G26" s="7" t="s">
        <v>21</v>
      </c>
      <c r="H26" s="8">
        <v>1</v>
      </c>
      <c r="I26" s="7">
        <v>9</v>
      </c>
      <c r="J26" s="8">
        <v>15</v>
      </c>
      <c r="K26" s="7">
        <f t="shared" si="1"/>
        <v>4155</v>
      </c>
      <c r="L26" s="8">
        <v>5</v>
      </c>
      <c r="M26" s="48">
        <f t="shared" si="2"/>
        <v>831</v>
      </c>
      <c r="N26" s="8">
        <v>1070</v>
      </c>
      <c r="O26" s="48">
        <f t="shared" si="3"/>
        <v>776.63551401869154</v>
      </c>
      <c r="P26" s="11">
        <v>1</v>
      </c>
      <c r="R26" s="16">
        <v>1</v>
      </c>
      <c r="T26" s="96">
        <v>1</v>
      </c>
      <c r="U26" s="97"/>
      <c r="V26" s="97" t="s">
        <v>17</v>
      </c>
      <c r="W26" s="97">
        <f>SUM(T26:T28)</f>
        <v>16</v>
      </c>
      <c r="X26" s="98" t="s">
        <v>137</v>
      </c>
      <c r="Y26" s="92">
        <v>1</v>
      </c>
    </row>
    <row r="27" spans="1:25" x14ac:dyDescent="0.2">
      <c r="A27" t="s">
        <v>132</v>
      </c>
      <c r="B27" s="6" t="s">
        <v>36</v>
      </c>
      <c r="C27" s="28" t="s">
        <v>17</v>
      </c>
      <c r="D27" s="8">
        <v>1167</v>
      </c>
      <c r="E27" s="7"/>
      <c r="F27" s="8"/>
      <c r="G27" s="7" t="s">
        <v>37</v>
      </c>
      <c r="H27" s="8">
        <v>1</v>
      </c>
      <c r="I27" s="7">
        <v>6</v>
      </c>
      <c r="J27" s="8">
        <v>18</v>
      </c>
      <c r="K27" s="7">
        <f t="shared" si="1"/>
        <v>3978</v>
      </c>
      <c r="L27" s="8">
        <v>5</v>
      </c>
      <c r="M27" s="48">
        <f t="shared" si="2"/>
        <v>795.6</v>
      </c>
      <c r="N27" s="8">
        <v>922</v>
      </c>
      <c r="O27" s="48">
        <f t="shared" si="3"/>
        <v>862.90672451193063</v>
      </c>
      <c r="P27" s="11">
        <v>7</v>
      </c>
      <c r="R27" s="16">
        <v>18</v>
      </c>
      <c r="T27" s="99">
        <v>7</v>
      </c>
      <c r="U27" s="100"/>
      <c r="V27" s="100"/>
      <c r="W27" s="100"/>
      <c r="X27" s="101"/>
      <c r="Y27" s="92">
        <v>7</v>
      </c>
    </row>
    <row r="28" spans="1:25" x14ac:dyDescent="0.2">
      <c r="A28" s="67" t="s">
        <v>132</v>
      </c>
      <c r="B28" s="6" t="s">
        <v>16</v>
      </c>
      <c r="C28" s="28" t="s">
        <v>17</v>
      </c>
      <c r="D28" s="8">
        <v>142329</v>
      </c>
      <c r="E28" s="7"/>
      <c r="F28" s="8" t="s">
        <v>18</v>
      </c>
      <c r="G28" s="7" t="s">
        <v>19</v>
      </c>
      <c r="H28" s="8">
        <v>1</v>
      </c>
      <c r="I28" s="7">
        <v>3</v>
      </c>
      <c r="J28" s="8">
        <v>17</v>
      </c>
      <c r="K28" s="7">
        <f t="shared" si="1"/>
        <v>3797</v>
      </c>
      <c r="L28" s="8">
        <v>4</v>
      </c>
      <c r="M28" s="48">
        <f t="shared" si="2"/>
        <v>949.25</v>
      </c>
      <c r="N28" s="8">
        <v>1100</v>
      </c>
      <c r="O28" s="48">
        <f t="shared" si="3"/>
        <v>862.9545454545455</v>
      </c>
      <c r="P28" s="11">
        <v>8</v>
      </c>
      <c r="R28" s="16">
        <v>19</v>
      </c>
      <c r="T28" s="102">
        <v>8</v>
      </c>
      <c r="U28" s="103"/>
      <c r="V28" s="103"/>
      <c r="W28" s="103"/>
      <c r="X28" s="104"/>
      <c r="Y28" s="92">
        <v>8</v>
      </c>
    </row>
    <row r="29" spans="1:25" x14ac:dyDescent="0.2">
      <c r="A29" t="s">
        <v>132</v>
      </c>
      <c r="B29" s="6" t="s">
        <v>48</v>
      </c>
      <c r="C29" s="28" t="s">
        <v>17</v>
      </c>
      <c r="D29" s="8">
        <v>1197</v>
      </c>
      <c r="E29" s="7"/>
      <c r="F29" s="8"/>
      <c r="G29" s="7" t="s">
        <v>49</v>
      </c>
      <c r="H29" s="8">
        <v>1</v>
      </c>
      <c r="I29" s="7">
        <v>9</v>
      </c>
      <c r="J29" s="8">
        <v>38</v>
      </c>
      <c r="K29" s="7">
        <f t="shared" si="1"/>
        <v>4178</v>
      </c>
      <c r="L29" s="8">
        <v>5</v>
      </c>
      <c r="M29" s="48">
        <f t="shared" si="2"/>
        <v>835.6</v>
      </c>
      <c r="N29" s="8">
        <v>922</v>
      </c>
      <c r="O29" s="48">
        <f t="shared" si="3"/>
        <v>906.29067245119302</v>
      </c>
      <c r="P29" s="11">
        <v>12</v>
      </c>
      <c r="R29" s="16">
        <v>35</v>
      </c>
      <c r="T29" s="95">
        <v>12</v>
      </c>
      <c r="U29" s="95"/>
      <c r="V29" s="95"/>
      <c r="W29" s="95"/>
      <c r="X29" s="95"/>
      <c r="Y29" s="92">
        <v>12</v>
      </c>
    </row>
    <row r="30" spans="1:25" x14ac:dyDescent="0.2">
      <c r="A30" t="s">
        <v>132</v>
      </c>
      <c r="B30" s="6" t="s">
        <v>45</v>
      </c>
      <c r="C30" s="28" t="s">
        <v>46</v>
      </c>
      <c r="D30" s="8">
        <v>14179</v>
      </c>
      <c r="E30" s="7"/>
      <c r="F30" s="8" t="s">
        <v>31</v>
      </c>
      <c r="G30" s="7" t="s">
        <v>47</v>
      </c>
      <c r="H30" s="8">
        <v>1</v>
      </c>
      <c r="I30" s="7">
        <v>8</v>
      </c>
      <c r="J30" s="8">
        <v>7</v>
      </c>
      <c r="K30" s="7">
        <f t="shared" si="1"/>
        <v>4087</v>
      </c>
      <c r="L30" s="8">
        <v>4</v>
      </c>
      <c r="M30" s="48">
        <f t="shared" si="2"/>
        <v>1021.75</v>
      </c>
      <c r="N30" s="8">
        <v>1130</v>
      </c>
      <c r="O30" s="48">
        <f t="shared" si="3"/>
        <v>904.2035398230089</v>
      </c>
      <c r="P30" s="11">
        <v>11</v>
      </c>
      <c r="R30" s="16">
        <v>32</v>
      </c>
      <c r="T30" s="96">
        <v>11</v>
      </c>
      <c r="U30" s="97"/>
      <c r="V30" s="97" t="s">
        <v>46</v>
      </c>
      <c r="W30" s="97">
        <f>SUM(T30:T32)</f>
        <v>43</v>
      </c>
      <c r="X30" s="98" t="s">
        <v>141</v>
      </c>
      <c r="Y30" s="92">
        <v>11</v>
      </c>
    </row>
    <row r="31" spans="1:25" x14ac:dyDescent="0.2">
      <c r="A31" t="s">
        <v>132</v>
      </c>
      <c r="B31" s="6" t="s">
        <v>52</v>
      </c>
      <c r="C31" s="28" t="s">
        <v>46</v>
      </c>
      <c r="D31" s="8">
        <v>21778</v>
      </c>
      <c r="E31" s="7"/>
      <c r="F31" s="8" t="s">
        <v>31</v>
      </c>
      <c r="G31" s="7" t="s">
        <v>53</v>
      </c>
      <c r="H31" s="8">
        <v>1</v>
      </c>
      <c r="I31" s="7">
        <v>9</v>
      </c>
      <c r="J31" s="8">
        <v>45</v>
      </c>
      <c r="K31" s="7">
        <f t="shared" si="1"/>
        <v>4185</v>
      </c>
      <c r="L31" s="8">
        <v>4</v>
      </c>
      <c r="M31" s="48">
        <f t="shared" si="2"/>
        <v>1046.25</v>
      </c>
      <c r="N31" s="8">
        <v>1122</v>
      </c>
      <c r="O31" s="48">
        <f t="shared" si="3"/>
        <v>932.48663101604279</v>
      </c>
      <c r="P31" s="11">
        <v>14</v>
      </c>
      <c r="R31" s="16">
        <v>41</v>
      </c>
      <c r="T31" s="99">
        <v>14</v>
      </c>
      <c r="U31" s="100"/>
      <c r="V31" s="100"/>
      <c r="W31" s="100"/>
      <c r="X31" s="101"/>
      <c r="Y31" s="92">
        <v>14</v>
      </c>
    </row>
    <row r="32" spans="1:25" x14ac:dyDescent="0.2">
      <c r="A32" t="s">
        <v>132</v>
      </c>
      <c r="B32" s="6" t="s">
        <v>66</v>
      </c>
      <c r="C32" s="28" t="s">
        <v>46</v>
      </c>
      <c r="D32" s="8">
        <v>3802</v>
      </c>
      <c r="E32" s="7"/>
      <c r="F32" s="8" t="s">
        <v>31</v>
      </c>
      <c r="G32" s="7" t="s">
        <v>67</v>
      </c>
      <c r="H32" s="8" t="s">
        <v>68</v>
      </c>
      <c r="I32" s="7" t="s">
        <v>68</v>
      </c>
      <c r="J32" s="8" t="s">
        <v>68</v>
      </c>
      <c r="K32" s="7" t="e">
        <f t="shared" si="1"/>
        <v>#VALUE!</v>
      </c>
      <c r="L32" s="8">
        <v>0</v>
      </c>
      <c r="M32" s="48" t="e">
        <f t="shared" si="2"/>
        <v>#VALUE!</v>
      </c>
      <c r="N32" s="8">
        <v>1142</v>
      </c>
      <c r="O32" s="48" t="e">
        <f t="shared" si="3"/>
        <v>#VALUE!</v>
      </c>
      <c r="P32" s="27" t="s">
        <v>68</v>
      </c>
      <c r="R32" s="16" t="s">
        <v>68</v>
      </c>
      <c r="T32" s="102">
        <v>18</v>
      </c>
      <c r="U32" s="103"/>
      <c r="V32" s="103"/>
      <c r="W32" s="103"/>
      <c r="X32" s="104"/>
      <c r="Y32" s="92">
        <v>18</v>
      </c>
    </row>
    <row r="33" spans="1:25" x14ac:dyDescent="0.2">
      <c r="A33" t="s">
        <v>132</v>
      </c>
      <c r="B33" s="6" t="s">
        <v>54</v>
      </c>
      <c r="C33" s="28" t="s">
        <v>39</v>
      </c>
      <c r="D33" s="8">
        <v>200</v>
      </c>
      <c r="E33" s="7"/>
      <c r="F33" s="8" t="s">
        <v>31</v>
      </c>
      <c r="G33" s="7" t="s">
        <v>55</v>
      </c>
      <c r="H33" s="8">
        <v>1</v>
      </c>
      <c r="I33" s="7">
        <v>3</v>
      </c>
      <c r="J33" s="8">
        <v>1</v>
      </c>
      <c r="K33" s="7">
        <f t="shared" si="1"/>
        <v>3781</v>
      </c>
      <c r="L33" s="8">
        <v>5</v>
      </c>
      <c r="M33" s="48">
        <f t="shared" si="2"/>
        <v>756.2</v>
      </c>
      <c r="N33" s="8">
        <v>919</v>
      </c>
      <c r="O33" s="48">
        <f t="shared" si="3"/>
        <v>822.85092491838952</v>
      </c>
      <c r="P33" s="11">
        <v>3</v>
      </c>
      <c r="R33" s="16">
        <v>6</v>
      </c>
      <c r="T33" s="96">
        <v>3</v>
      </c>
      <c r="U33" s="97"/>
      <c r="V33" s="97" t="s">
        <v>39</v>
      </c>
      <c r="W33" s="97">
        <f>SUM(T33:T35)</f>
        <v>25</v>
      </c>
      <c r="X33" s="98" t="s">
        <v>138</v>
      </c>
      <c r="Y33" s="92">
        <v>3</v>
      </c>
    </row>
    <row r="34" spans="1:25" x14ac:dyDescent="0.2">
      <c r="A34" t="s">
        <v>132</v>
      </c>
      <c r="B34" s="6" t="s">
        <v>38</v>
      </c>
      <c r="C34" s="28" t="s">
        <v>39</v>
      </c>
      <c r="D34" s="8" t="s">
        <v>40</v>
      </c>
      <c r="E34" s="7"/>
      <c r="F34" s="8" t="s">
        <v>31</v>
      </c>
      <c r="G34" s="7" t="s">
        <v>41</v>
      </c>
      <c r="H34" s="8">
        <v>1</v>
      </c>
      <c r="I34" s="7">
        <v>5</v>
      </c>
      <c r="J34" s="8">
        <v>45</v>
      </c>
      <c r="K34" s="7">
        <f t="shared" si="1"/>
        <v>3945</v>
      </c>
      <c r="L34" s="8">
        <v>4</v>
      </c>
      <c r="M34" s="48">
        <f t="shared" si="2"/>
        <v>986.25</v>
      </c>
      <c r="N34" s="8">
        <v>1137</v>
      </c>
      <c r="O34" s="48">
        <f t="shared" si="3"/>
        <v>867.41424802110816</v>
      </c>
      <c r="P34" s="11">
        <v>9</v>
      </c>
      <c r="R34" s="16">
        <v>21</v>
      </c>
      <c r="T34" s="99">
        <v>9</v>
      </c>
      <c r="U34" s="100"/>
      <c r="V34" s="100"/>
      <c r="W34" s="100"/>
      <c r="X34" s="101"/>
      <c r="Y34" s="92">
        <v>9</v>
      </c>
    </row>
    <row r="35" spans="1:25" x14ac:dyDescent="0.2">
      <c r="A35" t="s">
        <v>132</v>
      </c>
      <c r="B35" s="6" t="s">
        <v>50</v>
      </c>
      <c r="C35" s="28" t="s">
        <v>39</v>
      </c>
      <c r="D35" s="8">
        <v>10318</v>
      </c>
      <c r="E35" s="7"/>
      <c r="F35" s="8" t="s">
        <v>31</v>
      </c>
      <c r="G35" s="7" t="s">
        <v>51</v>
      </c>
      <c r="H35" s="8">
        <v>1</v>
      </c>
      <c r="I35" s="7">
        <v>8</v>
      </c>
      <c r="J35" s="8">
        <v>14</v>
      </c>
      <c r="K35" s="7">
        <f t="shared" si="1"/>
        <v>4094</v>
      </c>
      <c r="L35" s="8">
        <v>4</v>
      </c>
      <c r="M35" s="48">
        <f t="shared" si="2"/>
        <v>1023.5</v>
      </c>
      <c r="N35" s="8">
        <v>1103</v>
      </c>
      <c r="O35" s="48">
        <f t="shared" si="3"/>
        <v>927.92384406165002</v>
      </c>
      <c r="P35" s="11">
        <v>13</v>
      </c>
      <c r="R35" s="16">
        <v>40</v>
      </c>
      <c r="T35" s="102">
        <v>13</v>
      </c>
      <c r="U35" s="103"/>
      <c r="V35" s="103"/>
      <c r="W35" s="103"/>
      <c r="X35" s="104"/>
      <c r="Y35" s="92">
        <v>13</v>
      </c>
    </row>
    <row r="36" spans="1:25" ht="16" thickBot="1" x14ac:dyDescent="0.25">
      <c r="A36" s="77" t="s">
        <v>132</v>
      </c>
      <c r="B36" s="6" t="s">
        <v>58</v>
      </c>
      <c r="C36" s="68" t="s">
        <v>39</v>
      </c>
      <c r="D36" s="8">
        <v>2012</v>
      </c>
      <c r="E36" s="7"/>
      <c r="F36" s="8" t="s">
        <v>31</v>
      </c>
      <c r="G36" s="7" t="s">
        <v>59</v>
      </c>
      <c r="H36" s="8">
        <v>1</v>
      </c>
      <c r="I36" s="7">
        <v>11</v>
      </c>
      <c r="J36" s="8">
        <v>32</v>
      </c>
      <c r="K36" s="7">
        <f t="shared" si="1"/>
        <v>4292</v>
      </c>
      <c r="L36" s="8">
        <v>5</v>
      </c>
      <c r="M36" s="48">
        <f t="shared" si="2"/>
        <v>858.4</v>
      </c>
      <c r="N36" s="8">
        <v>906</v>
      </c>
      <c r="O36" s="48">
        <f t="shared" si="3"/>
        <v>947.46136865342169</v>
      </c>
      <c r="P36" s="90">
        <v>15</v>
      </c>
      <c r="R36" s="16">
        <v>43</v>
      </c>
      <c r="T36" s="95">
        <v>15</v>
      </c>
      <c r="U36" s="95"/>
      <c r="V36" s="95"/>
      <c r="W36" s="95"/>
      <c r="X36" s="95"/>
      <c r="Y36" s="92">
        <v>15</v>
      </c>
    </row>
    <row r="37" spans="1:25" x14ac:dyDescent="0.2">
      <c r="A37" t="s">
        <v>133</v>
      </c>
      <c r="B37" s="31" t="s">
        <v>69</v>
      </c>
      <c r="C37" s="32" t="s">
        <v>161</v>
      </c>
      <c r="D37" s="33">
        <v>1525</v>
      </c>
      <c r="E37" s="34"/>
      <c r="F37" s="33" t="s">
        <v>27</v>
      </c>
      <c r="G37" s="34" t="s">
        <v>19</v>
      </c>
      <c r="H37" s="33">
        <v>1</v>
      </c>
      <c r="I37" s="34">
        <v>1</v>
      </c>
      <c r="J37" s="33">
        <v>16</v>
      </c>
      <c r="K37" s="34">
        <f t="shared" si="1"/>
        <v>3676</v>
      </c>
      <c r="L37" s="33">
        <v>4</v>
      </c>
      <c r="M37" s="35">
        <f t="shared" si="2"/>
        <v>919</v>
      </c>
      <c r="N37" s="33">
        <v>1147</v>
      </c>
      <c r="O37" s="45">
        <f t="shared" si="3"/>
        <v>801.2205754141238</v>
      </c>
      <c r="P37" s="36">
        <v>1</v>
      </c>
      <c r="R37" s="16">
        <v>3</v>
      </c>
      <c r="T37" s="96">
        <v>1</v>
      </c>
      <c r="U37" s="97"/>
      <c r="V37" s="97" t="s">
        <v>161</v>
      </c>
      <c r="W37" s="97">
        <f>SUM(T37:T39)</f>
        <v>6</v>
      </c>
      <c r="X37" s="98" t="s">
        <v>136</v>
      </c>
      <c r="Y37" s="92">
        <v>20</v>
      </c>
    </row>
    <row r="38" spans="1:25" x14ac:dyDescent="0.2">
      <c r="A38" t="s">
        <v>133</v>
      </c>
      <c r="B38" s="37" t="s">
        <v>70</v>
      </c>
      <c r="C38" s="32" t="s">
        <v>161</v>
      </c>
      <c r="D38" s="38">
        <v>172424</v>
      </c>
      <c r="E38" s="39"/>
      <c r="F38" s="38" t="s">
        <v>27</v>
      </c>
      <c r="G38" s="39" t="s">
        <v>19</v>
      </c>
      <c r="H38" s="38">
        <v>1</v>
      </c>
      <c r="I38" s="39">
        <v>1</v>
      </c>
      <c r="J38" s="38">
        <v>30</v>
      </c>
      <c r="K38" s="39">
        <f t="shared" si="1"/>
        <v>3690</v>
      </c>
      <c r="L38" s="38">
        <v>4</v>
      </c>
      <c r="M38" s="40">
        <f t="shared" si="2"/>
        <v>922.5</v>
      </c>
      <c r="N38" s="38">
        <v>1147</v>
      </c>
      <c r="O38" s="46">
        <f t="shared" si="3"/>
        <v>804.27201394943336</v>
      </c>
      <c r="P38" s="36">
        <v>2</v>
      </c>
      <c r="R38" s="16">
        <v>4</v>
      </c>
      <c r="T38" s="99">
        <v>2</v>
      </c>
      <c r="U38" s="100"/>
      <c r="V38" s="100"/>
      <c r="W38" s="100"/>
      <c r="X38" s="101"/>
      <c r="Y38" s="92">
        <v>21</v>
      </c>
    </row>
    <row r="39" spans="1:25" x14ac:dyDescent="0.2">
      <c r="A39" t="s">
        <v>133</v>
      </c>
      <c r="B39" s="37" t="s">
        <v>71</v>
      </c>
      <c r="C39" s="32" t="s">
        <v>161</v>
      </c>
      <c r="D39" s="38">
        <v>218959</v>
      </c>
      <c r="E39" s="39"/>
      <c r="F39" s="38" t="s">
        <v>27</v>
      </c>
      <c r="G39" s="39" t="s">
        <v>19</v>
      </c>
      <c r="H39" s="38">
        <v>1</v>
      </c>
      <c r="I39" s="39">
        <v>3</v>
      </c>
      <c r="J39" s="38">
        <v>10</v>
      </c>
      <c r="K39" s="39">
        <f t="shared" si="1"/>
        <v>3790</v>
      </c>
      <c r="L39" s="38">
        <v>4</v>
      </c>
      <c r="M39" s="40">
        <f t="shared" si="2"/>
        <v>947.5</v>
      </c>
      <c r="N39" s="38">
        <v>1147</v>
      </c>
      <c r="O39" s="46">
        <f t="shared" si="3"/>
        <v>826.06800348735828</v>
      </c>
      <c r="P39" s="36">
        <v>3</v>
      </c>
      <c r="R39" s="16">
        <v>8</v>
      </c>
      <c r="T39" s="102">
        <v>3</v>
      </c>
      <c r="U39" s="103"/>
      <c r="V39" s="103"/>
      <c r="W39" s="103"/>
      <c r="X39" s="104"/>
      <c r="Y39" s="92">
        <v>22</v>
      </c>
    </row>
    <row r="40" spans="1:25" x14ac:dyDescent="0.2">
      <c r="A40" t="s">
        <v>133</v>
      </c>
      <c r="B40" s="37" t="s">
        <v>72</v>
      </c>
      <c r="C40" s="32" t="s">
        <v>161</v>
      </c>
      <c r="D40" s="38">
        <v>115702</v>
      </c>
      <c r="E40" s="39"/>
      <c r="F40" s="38" t="s">
        <v>27</v>
      </c>
      <c r="G40" s="39" t="s">
        <v>19</v>
      </c>
      <c r="H40" s="38">
        <v>1</v>
      </c>
      <c r="I40" s="39">
        <v>5</v>
      </c>
      <c r="J40" s="38">
        <v>48</v>
      </c>
      <c r="K40" s="39">
        <f t="shared" si="1"/>
        <v>3948</v>
      </c>
      <c r="L40" s="38">
        <v>4</v>
      </c>
      <c r="M40" s="40">
        <f t="shared" si="2"/>
        <v>987</v>
      </c>
      <c r="N40" s="38">
        <v>1147</v>
      </c>
      <c r="O40" s="46">
        <f t="shared" si="3"/>
        <v>860.50566695727991</v>
      </c>
      <c r="P40" s="36">
        <v>4</v>
      </c>
      <c r="R40" s="16">
        <v>16</v>
      </c>
      <c r="T40" s="95">
        <v>4</v>
      </c>
      <c r="U40" s="95"/>
      <c r="V40" s="95"/>
      <c r="W40" s="95"/>
      <c r="X40" s="95"/>
      <c r="Y40" s="92">
        <v>23</v>
      </c>
    </row>
    <row r="41" spans="1:25" x14ac:dyDescent="0.2">
      <c r="A41" t="s">
        <v>133</v>
      </c>
      <c r="B41" s="37" t="s">
        <v>77</v>
      </c>
      <c r="C41" s="32" t="s">
        <v>163</v>
      </c>
      <c r="D41" s="38">
        <v>88576</v>
      </c>
      <c r="E41" s="39"/>
      <c r="F41" s="38" t="s">
        <v>27</v>
      </c>
      <c r="G41" s="39" t="s">
        <v>19</v>
      </c>
      <c r="H41" s="38">
        <v>1</v>
      </c>
      <c r="I41" s="39">
        <v>6</v>
      </c>
      <c r="J41" s="38">
        <v>55</v>
      </c>
      <c r="K41" s="39">
        <f>((H41*60*60)+(I41*60)+(J41))</f>
        <v>4015</v>
      </c>
      <c r="L41" s="38">
        <v>4</v>
      </c>
      <c r="M41" s="40">
        <f>SUM(K41/L41)</f>
        <v>1003.75</v>
      </c>
      <c r="N41" s="38">
        <v>1147</v>
      </c>
      <c r="O41" s="46">
        <f>SUM(M41*1000)/N41</f>
        <v>875.10897994768959</v>
      </c>
      <c r="P41" s="36">
        <v>9</v>
      </c>
      <c r="R41" s="16">
        <v>27</v>
      </c>
      <c r="T41" s="96">
        <v>9</v>
      </c>
      <c r="U41" s="97"/>
      <c r="V41" s="97" t="s">
        <v>163</v>
      </c>
      <c r="W41" s="97">
        <f>SUM(T41:T43)</f>
        <v>32</v>
      </c>
      <c r="X41" s="98"/>
      <c r="Y41" s="92">
        <v>28</v>
      </c>
    </row>
    <row r="42" spans="1:25" x14ac:dyDescent="0.2">
      <c r="A42" t="s">
        <v>133</v>
      </c>
      <c r="B42" s="37" t="s">
        <v>79</v>
      </c>
      <c r="C42" s="32" t="s">
        <v>163</v>
      </c>
      <c r="D42" s="38">
        <v>7346</v>
      </c>
      <c r="E42" s="39"/>
      <c r="F42" s="38" t="s">
        <v>80</v>
      </c>
      <c r="G42" s="39" t="s">
        <v>62</v>
      </c>
      <c r="H42" s="38">
        <v>1</v>
      </c>
      <c r="I42" s="39">
        <v>11</v>
      </c>
      <c r="J42" s="38">
        <v>54</v>
      </c>
      <c r="K42" s="39">
        <f>((H42*60*60)+(I42*60)+(J42))</f>
        <v>4314</v>
      </c>
      <c r="L42" s="38">
        <v>4</v>
      </c>
      <c r="M42" s="40">
        <f>SUM(K42/L42)</f>
        <v>1078.5</v>
      </c>
      <c r="N42" s="38">
        <v>1200</v>
      </c>
      <c r="O42" s="46">
        <f>SUM(M42*1000)/N42</f>
        <v>898.75</v>
      </c>
      <c r="P42" s="36">
        <v>11</v>
      </c>
      <c r="R42" s="16">
        <v>31</v>
      </c>
      <c r="T42" s="99">
        <v>11</v>
      </c>
      <c r="U42" s="100"/>
      <c r="V42" s="100"/>
      <c r="W42" s="100"/>
      <c r="X42" s="101"/>
      <c r="Y42" s="92">
        <v>30</v>
      </c>
    </row>
    <row r="43" spans="1:25" x14ac:dyDescent="0.2">
      <c r="A43" t="s">
        <v>133</v>
      </c>
      <c r="B43" s="37" t="s">
        <v>81</v>
      </c>
      <c r="C43" s="32" t="s">
        <v>163</v>
      </c>
      <c r="D43" s="38">
        <v>142204</v>
      </c>
      <c r="E43" s="39"/>
      <c r="F43" s="38" t="s">
        <v>27</v>
      </c>
      <c r="G43" s="39" t="s">
        <v>19</v>
      </c>
      <c r="H43" s="38">
        <v>1</v>
      </c>
      <c r="I43" s="39">
        <v>9</v>
      </c>
      <c r="J43" s="38">
        <v>14</v>
      </c>
      <c r="K43" s="39">
        <f>((H43*60*60)+(I43*60)+(J43))</f>
        <v>4154</v>
      </c>
      <c r="L43" s="38">
        <v>4</v>
      </c>
      <c r="M43" s="40">
        <f>SUM(K43/L43)</f>
        <v>1038.5</v>
      </c>
      <c r="N43" s="38">
        <v>1147</v>
      </c>
      <c r="O43" s="46">
        <f>SUM(M43*1000)/N43</f>
        <v>905.40540540540542</v>
      </c>
      <c r="P43" s="36">
        <v>12</v>
      </c>
      <c r="R43" s="16">
        <v>33</v>
      </c>
      <c r="T43" s="102">
        <v>12</v>
      </c>
      <c r="U43" s="103"/>
      <c r="V43" s="103"/>
      <c r="W43" s="103"/>
      <c r="X43" s="104"/>
      <c r="Y43" s="92">
        <v>31</v>
      </c>
    </row>
    <row r="44" spans="1:25" x14ac:dyDescent="0.2">
      <c r="A44" t="s">
        <v>133</v>
      </c>
      <c r="B44" s="37" t="s">
        <v>85</v>
      </c>
      <c r="C44" s="32" t="s">
        <v>163</v>
      </c>
      <c r="D44" s="38">
        <v>182551</v>
      </c>
      <c r="E44" s="39"/>
      <c r="F44" s="38" t="s">
        <v>27</v>
      </c>
      <c r="G44" s="39" t="s">
        <v>19</v>
      </c>
      <c r="H44" s="38">
        <v>1</v>
      </c>
      <c r="I44" s="39">
        <v>11</v>
      </c>
      <c r="J44" s="38">
        <v>34</v>
      </c>
      <c r="K44" s="39">
        <f>((H44*60*60)+(I44*60)+(J44))</f>
        <v>4294</v>
      </c>
      <c r="L44" s="38">
        <v>4</v>
      </c>
      <c r="M44" s="40">
        <f>SUM(K44/L44)</f>
        <v>1073.5</v>
      </c>
      <c r="N44" s="38">
        <v>1147</v>
      </c>
      <c r="O44" s="46">
        <f>SUM(M44*1000)/N44</f>
        <v>935.91979075850043</v>
      </c>
      <c r="P44" s="36">
        <v>17</v>
      </c>
      <c r="R44" s="16">
        <v>42</v>
      </c>
      <c r="T44" s="95">
        <v>17</v>
      </c>
      <c r="U44" s="95"/>
      <c r="V44" s="95"/>
      <c r="W44" s="95"/>
      <c r="X44" s="95"/>
      <c r="Y44" s="92">
        <v>36</v>
      </c>
    </row>
    <row r="45" spans="1:25" x14ac:dyDescent="0.2">
      <c r="A45" t="s">
        <v>133</v>
      </c>
      <c r="B45" s="37" t="s">
        <v>75</v>
      </c>
      <c r="C45" s="32" t="s">
        <v>162</v>
      </c>
      <c r="D45" s="38">
        <v>4</v>
      </c>
      <c r="E45" s="39"/>
      <c r="F45" s="38" t="s">
        <v>27</v>
      </c>
      <c r="G45" s="39" t="s">
        <v>19</v>
      </c>
      <c r="H45" s="38">
        <v>1</v>
      </c>
      <c r="I45" s="39">
        <v>6</v>
      </c>
      <c r="J45" s="38">
        <v>45</v>
      </c>
      <c r="K45" s="39">
        <f>((H45*60*60)+(I45*60)+(J45))</f>
        <v>4005</v>
      </c>
      <c r="L45" s="38">
        <v>4</v>
      </c>
      <c r="M45" s="40">
        <f>SUM(K45/L45)</f>
        <v>1001.25</v>
      </c>
      <c r="N45" s="38">
        <v>1147</v>
      </c>
      <c r="O45" s="46">
        <f>SUM(M45*1000)/N45</f>
        <v>872.9293809938971</v>
      </c>
      <c r="P45" s="36">
        <v>7</v>
      </c>
      <c r="R45" s="16">
        <v>24</v>
      </c>
      <c r="T45" s="96">
        <v>7</v>
      </c>
      <c r="U45" s="97"/>
      <c r="V45" s="97" t="s">
        <v>162</v>
      </c>
      <c r="W45" s="97">
        <f>SUM(T45:T47)</f>
        <v>34</v>
      </c>
      <c r="X45" s="98"/>
      <c r="Y45" s="92">
        <v>26</v>
      </c>
    </row>
    <row r="46" spans="1:25" x14ac:dyDescent="0.2">
      <c r="A46" t="s">
        <v>133</v>
      </c>
      <c r="B46" s="37" t="s">
        <v>82</v>
      </c>
      <c r="C46" s="32" t="s">
        <v>162</v>
      </c>
      <c r="D46" s="38">
        <v>137381</v>
      </c>
      <c r="E46" s="39"/>
      <c r="F46" s="38" t="s">
        <v>27</v>
      </c>
      <c r="G46" s="39" t="s">
        <v>19</v>
      </c>
      <c r="H46" s="38">
        <v>1</v>
      </c>
      <c r="I46" s="39">
        <v>9</v>
      </c>
      <c r="J46" s="38">
        <v>18</v>
      </c>
      <c r="K46" s="39">
        <f>((H46*60*60)+(I46*60)+(J46))</f>
        <v>4158</v>
      </c>
      <c r="L46" s="38">
        <v>4</v>
      </c>
      <c r="M46" s="40">
        <f>SUM(K46/L46)</f>
        <v>1039.5</v>
      </c>
      <c r="N46" s="38">
        <v>1147</v>
      </c>
      <c r="O46" s="46">
        <f>SUM(M46*1000)/N46</f>
        <v>906.27724498692237</v>
      </c>
      <c r="P46" s="36">
        <v>13</v>
      </c>
      <c r="R46" s="16">
        <v>34</v>
      </c>
      <c r="T46" s="99">
        <v>13</v>
      </c>
      <c r="U46" s="100"/>
      <c r="V46" s="100"/>
      <c r="W46" s="100"/>
      <c r="X46" s="101"/>
      <c r="Y46" s="92">
        <v>32</v>
      </c>
    </row>
    <row r="47" spans="1:25" x14ac:dyDescent="0.2">
      <c r="A47" t="s">
        <v>133</v>
      </c>
      <c r="B47" s="37" t="s">
        <v>83</v>
      </c>
      <c r="C47" s="32" t="s">
        <v>162</v>
      </c>
      <c r="D47" s="38">
        <v>20</v>
      </c>
      <c r="E47" s="39"/>
      <c r="F47" s="38" t="s">
        <v>27</v>
      </c>
      <c r="G47" s="39" t="s">
        <v>19</v>
      </c>
      <c r="H47" s="38">
        <v>1</v>
      </c>
      <c r="I47" s="39">
        <v>9</v>
      </c>
      <c r="J47" s="38">
        <v>43</v>
      </c>
      <c r="K47" s="39">
        <f>((H47*60*60)+(I47*60)+(J47))</f>
        <v>4183</v>
      </c>
      <c r="L47" s="38">
        <v>4</v>
      </c>
      <c r="M47" s="40">
        <f>SUM(K47/L47)</f>
        <v>1045.75</v>
      </c>
      <c r="N47" s="38">
        <v>1147</v>
      </c>
      <c r="O47" s="46">
        <f>SUM(M47*1000)/N47</f>
        <v>911.72624237140371</v>
      </c>
      <c r="P47" s="36">
        <v>14</v>
      </c>
      <c r="R47" s="16">
        <v>36</v>
      </c>
      <c r="T47" s="102">
        <v>14</v>
      </c>
      <c r="U47" s="103"/>
      <c r="V47" s="103"/>
      <c r="W47" s="103"/>
      <c r="X47" s="104"/>
      <c r="Y47" s="92">
        <v>33</v>
      </c>
    </row>
    <row r="48" spans="1:25" x14ac:dyDescent="0.2">
      <c r="A48" t="s">
        <v>133</v>
      </c>
      <c r="B48" s="37" t="s">
        <v>84</v>
      </c>
      <c r="C48" s="32" t="s">
        <v>162</v>
      </c>
      <c r="D48" s="38">
        <v>199700</v>
      </c>
      <c r="E48" s="39"/>
      <c r="F48" s="38" t="s">
        <v>27</v>
      </c>
      <c r="G48" s="39" t="s">
        <v>19</v>
      </c>
      <c r="H48" s="38">
        <v>1</v>
      </c>
      <c r="I48" s="39">
        <v>10</v>
      </c>
      <c r="J48" s="38">
        <v>45</v>
      </c>
      <c r="K48" s="39">
        <f>((H48*60*60)+(I48*60)+(J48))</f>
        <v>4245</v>
      </c>
      <c r="L48" s="38">
        <v>4</v>
      </c>
      <c r="M48" s="40">
        <f>SUM(K48/L48)</f>
        <v>1061.25</v>
      </c>
      <c r="N48" s="38">
        <v>1147</v>
      </c>
      <c r="O48" s="46">
        <f>SUM(M48*1000)/N48</f>
        <v>925.23975588491714</v>
      </c>
      <c r="P48" s="36">
        <v>16</v>
      </c>
      <c r="R48" s="16">
        <v>39</v>
      </c>
      <c r="T48" s="95">
        <v>16</v>
      </c>
      <c r="U48" s="95"/>
      <c r="V48" s="95"/>
      <c r="W48" s="95"/>
      <c r="X48" s="95"/>
      <c r="Y48" s="92">
        <v>35</v>
      </c>
    </row>
    <row r="49" spans="1:25" x14ac:dyDescent="0.2">
      <c r="A49" t="s">
        <v>133</v>
      </c>
      <c r="B49" s="37" t="s">
        <v>73</v>
      </c>
      <c r="C49" s="32" t="s">
        <v>46</v>
      </c>
      <c r="D49" s="89">
        <v>3875</v>
      </c>
      <c r="E49" s="39"/>
      <c r="F49" s="89"/>
      <c r="G49" s="39" t="s">
        <v>67</v>
      </c>
      <c r="H49" s="89">
        <v>1</v>
      </c>
      <c r="I49" s="39">
        <v>5</v>
      </c>
      <c r="J49" s="89">
        <v>42</v>
      </c>
      <c r="K49" s="39">
        <f t="shared" si="1"/>
        <v>3942</v>
      </c>
      <c r="L49" s="89">
        <v>4</v>
      </c>
      <c r="M49" s="40">
        <f t="shared" si="2"/>
        <v>985.5</v>
      </c>
      <c r="N49" s="89">
        <v>1142</v>
      </c>
      <c r="O49" s="46">
        <f t="shared" si="3"/>
        <v>862.95971978984244</v>
      </c>
      <c r="P49" s="36">
        <v>5</v>
      </c>
      <c r="R49" s="16">
        <v>20</v>
      </c>
      <c r="T49" s="96">
        <v>5</v>
      </c>
      <c r="U49" s="97"/>
      <c r="V49" s="97" t="s">
        <v>46</v>
      </c>
      <c r="W49" s="97">
        <f>SUM(T49:T51)</f>
        <v>19</v>
      </c>
      <c r="X49" s="98" t="s">
        <v>137</v>
      </c>
      <c r="Y49" s="92">
        <v>24</v>
      </c>
    </row>
    <row r="50" spans="1:25" x14ac:dyDescent="0.2">
      <c r="A50" t="s">
        <v>133</v>
      </c>
      <c r="B50" s="37" t="s">
        <v>74</v>
      </c>
      <c r="C50" s="32" t="s">
        <v>46</v>
      </c>
      <c r="D50" s="38">
        <v>3355</v>
      </c>
      <c r="E50" s="39"/>
      <c r="F50" s="38"/>
      <c r="G50" s="39" t="s">
        <v>67</v>
      </c>
      <c r="H50" s="38">
        <v>1</v>
      </c>
      <c r="I50" s="39">
        <v>6</v>
      </c>
      <c r="J50" s="38">
        <v>5</v>
      </c>
      <c r="K50" s="39">
        <f t="shared" ref="K50:K76" si="4">((H50*60*60)+(I50*60)+(J50))</f>
        <v>3965</v>
      </c>
      <c r="L50" s="38">
        <v>4</v>
      </c>
      <c r="M50" s="40">
        <f t="shared" ref="M50:M76" si="5">SUM(K50/L50)</f>
        <v>991.25</v>
      </c>
      <c r="N50" s="38">
        <v>1142</v>
      </c>
      <c r="O50" s="46">
        <f t="shared" ref="O50:O76" si="6">SUM(M50*1000)/N50</f>
        <v>867.9947460595447</v>
      </c>
      <c r="P50" s="36">
        <v>6</v>
      </c>
      <c r="R50" s="16">
        <v>22</v>
      </c>
      <c r="T50" s="99">
        <v>6</v>
      </c>
      <c r="U50" s="100"/>
      <c r="V50" s="100"/>
      <c r="W50" s="100"/>
      <c r="X50" s="101"/>
      <c r="Y50" s="92">
        <v>25</v>
      </c>
    </row>
    <row r="51" spans="1:25" x14ac:dyDescent="0.2">
      <c r="A51" t="s">
        <v>133</v>
      </c>
      <c r="B51" s="37" t="s">
        <v>76</v>
      </c>
      <c r="C51" s="32" t="s">
        <v>46</v>
      </c>
      <c r="D51" s="38">
        <v>3866</v>
      </c>
      <c r="E51" s="39"/>
      <c r="F51" s="38"/>
      <c r="G51" s="39" t="s">
        <v>67</v>
      </c>
      <c r="H51" s="38">
        <v>1</v>
      </c>
      <c r="I51" s="39">
        <v>6</v>
      </c>
      <c r="J51" s="38">
        <v>32</v>
      </c>
      <c r="K51" s="39">
        <f t="shared" si="4"/>
        <v>3992</v>
      </c>
      <c r="L51" s="38">
        <v>4</v>
      </c>
      <c r="M51" s="40">
        <f t="shared" si="5"/>
        <v>998</v>
      </c>
      <c r="N51" s="38">
        <v>1142</v>
      </c>
      <c r="O51" s="46">
        <f t="shared" si="6"/>
        <v>873.90542907180384</v>
      </c>
      <c r="P51" s="36">
        <v>8</v>
      </c>
      <c r="R51" s="16">
        <v>25</v>
      </c>
      <c r="T51" s="102">
        <v>8</v>
      </c>
      <c r="U51" s="103"/>
      <c r="V51" s="103"/>
      <c r="W51" s="103"/>
      <c r="X51" s="104"/>
      <c r="Y51" s="92">
        <v>27</v>
      </c>
    </row>
    <row r="52" spans="1:25" x14ac:dyDescent="0.2">
      <c r="A52" t="s">
        <v>133</v>
      </c>
      <c r="B52" s="37" t="s">
        <v>78</v>
      </c>
      <c r="C52" s="32" t="s">
        <v>46</v>
      </c>
      <c r="D52" s="38">
        <v>3978</v>
      </c>
      <c r="E52" s="39"/>
      <c r="F52" s="38"/>
      <c r="G52" s="39" t="s">
        <v>67</v>
      </c>
      <c r="H52" s="38">
        <v>1</v>
      </c>
      <c r="I52" s="39">
        <v>6</v>
      </c>
      <c r="J52" s="38">
        <v>45</v>
      </c>
      <c r="K52" s="39">
        <f t="shared" si="4"/>
        <v>4005</v>
      </c>
      <c r="L52" s="38">
        <v>4</v>
      </c>
      <c r="M52" s="40">
        <f t="shared" si="5"/>
        <v>1001.25</v>
      </c>
      <c r="N52" s="38">
        <v>1142</v>
      </c>
      <c r="O52" s="46">
        <f t="shared" si="6"/>
        <v>876.75131348511388</v>
      </c>
      <c r="P52" s="36">
        <v>10</v>
      </c>
      <c r="R52" s="16">
        <v>28</v>
      </c>
      <c r="T52" s="95">
        <v>10</v>
      </c>
      <c r="U52" s="95"/>
      <c r="V52" s="95"/>
      <c r="W52" s="95"/>
      <c r="X52" s="95"/>
      <c r="Y52" s="92">
        <v>29</v>
      </c>
    </row>
    <row r="53" spans="1:25" x14ac:dyDescent="0.2">
      <c r="A53" s="67" t="s">
        <v>133</v>
      </c>
      <c r="B53" s="37" t="s">
        <v>89</v>
      </c>
      <c r="C53" s="32" t="s">
        <v>39</v>
      </c>
      <c r="D53" s="89">
        <v>115539</v>
      </c>
      <c r="E53" s="39"/>
      <c r="F53" s="89" t="s">
        <v>31</v>
      </c>
      <c r="G53" s="39" t="s">
        <v>19</v>
      </c>
      <c r="H53" s="89">
        <v>1</v>
      </c>
      <c r="I53" s="39">
        <v>7</v>
      </c>
      <c r="J53" s="89">
        <v>0</v>
      </c>
      <c r="K53" s="39">
        <f t="shared" si="4"/>
        <v>4020</v>
      </c>
      <c r="L53" s="89">
        <v>4</v>
      </c>
      <c r="M53" s="40">
        <f t="shared" si="5"/>
        <v>1005</v>
      </c>
      <c r="N53" s="89">
        <v>1100</v>
      </c>
      <c r="O53" s="46">
        <f t="shared" si="6"/>
        <v>913.63636363636363</v>
      </c>
      <c r="P53" s="36">
        <v>15</v>
      </c>
      <c r="R53" s="16">
        <v>38</v>
      </c>
      <c r="T53" s="96">
        <v>15</v>
      </c>
      <c r="U53" s="97"/>
      <c r="V53" s="97" t="s">
        <v>39</v>
      </c>
      <c r="W53" s="97">
        <f>SUM(T53:T55)</f>
        <v>52</v>
      </c>
      <c r="X53" s="98" t="s">
        <v>138</v>
      </c>
      <c r="Y53" s="92">
        <v>34</v>
      </c>
    </row>
    <row r="54" spans="1:25" x14ac:dyDescent="0.2">
      <c r="A54" t="s">
        <v>133</v>
      </c>
      <c r="B54" s="37" t="s">
        <v>86</v>
      </c>
      <c r="C54" s="32" t="s">
        <v>39</v>
      </c>
      <c r="D54" s="38">
        <v>12417</v>
      </c>
      <c r="E54" s="39"/>
      <c r="F54" s="38" t="s">
        <v>80</v>
      </c>
      <c r="G54" s="39" t="s">
        <v>87</v>
      </c>
      <c r="H54" s="38">
        <v>1</v>
      </c>
      <c r="I54" s="39">
        <v>2</v>
      </c>
      <c r="J54" s="38">
        <v>54</v>
      </c>
      <c r="K54" s="39">
        <f t="shared" si="4"/>
        <v>3774</v>
      </c>
      <c r="L54" s="38">
        <v>3</v>
      </c>
      <c r="M54" s="40">
        <f t="shared" si="5"/>
        <v>1258</v>
      </c>
      <c r="N54" s="38">
        <v>1260</v>
      </c>
      <c r="O54" s="46">
        <f t="shared" si="6"/>
        <v>998.41269841269843</v>
      </c>
      <c r="P54" s="36">
        <v>18</v>
      </c>
      <c r="R54" s="16">
        <v>47</v>
      </c>
      <c r="T54" s="99">
        <v>18</v>
      </c>
      <c r="U54" s="100"/>
      <c r="V54" s="100"/>
      <c r="W54" s="100"/>
      <c r="X54" s="101"/>
      <c r="Y54" s="92">
        <v>37</v>
      </c>
    </row>
    <row r="55" spans="1:25" ht="16" thickBot="1" x14ac:dyDescent="0.25">
      <c r="A55" s="66" t="s">
        <v>133</v>
      </c>
      <c r="B55" s="70" t="s">
        <v>88</v>
      </c>
      <c r="C55" s="71" t="s">
        <v>39</v>
      </c>
      <c r="D55" s="72">
        <v>6581</v>
      </c>
      <c r="E55" s="73"/>
      <c r="F55" s="72" t="s">
        <v>31</v>
      </c>
      <c r="G55" s="73" t="s">
        <v>87</v>
      </c>
      <c r="H55" s="72">
        <v>1</v>
      </c>
      <c r="I55" s="73">
        <v>10</v>
      </c>
      <c r="J55" s="72">
        <v>56</v>
      </c>
      <c r="K55" s="73">
        <f t="shared" si="4"/>
        <v>4256</v>
      </c>
      <c r="L55" s="72">
        <v>3</v>
      </c>
      <c r="M55" s="74">
        <f t="shared" si="5"/>
        <v>1418.6666666666667</v>
      </c>
      <c r="N55" s="72">
        <v>1330</v>
      </c>
      <c r="O55" s="75">
        <f t="shared" si="6"/>
        <v>1066.6666666666667</v>
      </c>
      <c r="P55" s="76">
        <v>19</v>
      </c>
      <c r="R55" s="16">
        <v>52</v>
      </c>
      <c r="T55" s="102">
        <v>19</v>
      </c>
      <c r="U55" s="103"/>
      <c r="V55" s="103"/>
      <c r="W55" s="103"/>
      <c r="X55" s="104"/>
      <c r="Y55" s="92">
        <v>38</v>
      </c>
    </row>
    <row r="56" spans="1:25" x14ac:dyDescent="0.2">
      <c r="A56" t="s">
        <v>131</v>
      </c>
      <c r="B56" s="6" t="s">
        <v>123</v>
      </c>
      <c r="C56" s="32" t="s">
        <v>17</v>
      </c>
      <c r="D56" s="8">
        <v>121</v>
      </c>
      <c r="E56" s="7" t="s">
        <v>124</v>
      </c>
      <c r="F56" s="8" t="s">
        <v>31</v>
      </c>
      <c r="G56" s="7" t="s">
        <v>21</v>
      </c>
      <c r="H56" s="8">
        <v>0</v>
      </c>
      <c r="I56" s="7">
        <v>59</v>
      </c>
      <c r="J56" s="8">
        <v>35</v>
      </c>
      <c r="K56" s="7">
        <f t="shared" si="4"/>
        <v>3575</v>
      </c>
      <c r="L56" s="8">
        <v>4</v>
      </c>
      <c r="M56" s="50">
        <f t="shared" si="5"/>
        <v>893.75</v>
      </c>
      <c r="N56" s="8">
        <v>1070</v>
      </c>
      <c r="O56" s="47">
        <f t="shared" si="6"/>
        <v>835.28037383177571</v>
      </c>
      <c r="P56" s="11">
        <v>2</v>
      </c>
      <c r="R56" s="16">
        <v>10</v>
      </c>
      <c r="T56" s="96">
        <v>2</v>
      </c>
      <c r="U56" s="97"/>
      <c r="V56" s="97" t="s">
        <v>17</v>
      </c>
      <c r="W56" s="97">
        <f>SUM(T56:T58)</f>
        <v>13</v>
      </c>
      <c r="X56" s="98" t="s">
        <v>137</v>
      </c>
      <c r="Y56" s="92">
        <v>40</v>
      </c>
    </row>
    <row r="57" spans="1:25" x14ac:dyDescent="0.2">
      <c r="A57" t="s">
        <v>131</v>
      </c>
      <c r="B57" s="6" t="s">
        <v>116</v>
      </c>
      <c r="C57" s="32" t="s">
        <v>17</v>
      </c>
      <c r="D57" s="8">
        <v>127</v>
      </c>
      <c r="E57" s="7" t="s">
        <v>117</v>
      </c>
      <c r="F57" s="8" t="s">
        <v>31</v>
      </c>
      <c r="G57" s="7" t="s">
        <v>21</v>
      </c>
      <c r="H57" s="8">
        <v>1</v>
      </c>
      <c r="I57" s="7">
        <v>0</v>
      </c>
      <c r="J57" s="8">
        <v>49</v>
      </c>
      <c r="K57" s="7">
        <f t="shared" si="4"/>
        <v>3649</v>
      </c>
      <c r="L57" s="8">
        <v>4</v>
      </c>
      <c r="M57" s="50">
        <f t="shared" si="5"/>
        <v>912.25</v>
      </c>
      <c r="N57" s="8">
        <v>1070</v>
      </c>
      <c r="O57" s="47">
        <f t="shared" si="6"/>
        <v>852.57009345794393</v>
      </c>
      <c r="P57" s="11">
        <v>5</v>
      </c>
      <c r="R57" s="16">
        <v>13</v>
      </c>
      <c r="T57" s="99">
        <v>5</v>
      </c>
      <c r="U57" s="95"/>
      <c r="V57" s="95"/>
      <c r="W57" s="95"/>
      <c r="X57" s="101"/>
      <c r="Y57" s="92">
        <v>43</v>
      </c>
    </row>
    <row r="58" spans="1:25" x14ac:dyDescent="0.2">
      <c r="A58" t="s">
        <v>131</v>
      </c>
      <c r="B58" s="6" t="s">
        <v>118</v>
      </c>
      <c r="C58" s="32" t="s">
        <v>17</v>
      </c>
      <c r="D58" s="8">
        <v>143</v>
      </c>
      <c r="E58" s="7" t="s">
        <v>119</v>
      </c>
      <c r="F58" s="8" t="s">
        <v>31</v>
      </c>
      <c r="G58" s="7" t="s">
        <v>21</v>
      </c>
      <c r="H58" s="8">
        <v>1</v>
      </c>
      <c r="I58" s="7">
        <v>1</v>
      </c>
      <c r="J58" s="8">
        <v>7</v>
      </c>
      <c r="K58" s="7">
        <f t="shared" si="4"/>
        <v>3667</v>
      </c>
      <c r="L58" s="8">
        <v>4</v>
      </c>
      <c r="M58" s="50">
        <f t="shared" si="5"/>
        <v>916.75</v>
      </c>
      <c r="N58" s="8">
        <v>1070</v>
      </c>
      <c r="O58" s="47">
        <f t="shared" si="6"/>
        <v>856.77570093457939</v>
      </c>
      <c r="P58" s="11">
        <v>6</v>
      </c>
      <c r="R58" s="16">
        <v>15</v>
      </c>
      <c r="T58" s="102">
        <v>6</v>
      </c>
      <c r="U58" s="103"/>
      <c r="V58" s="103"/>
      <c r="W58" s="103"/>
      <c r="X58" s="104"/>
      <c r="Y58" s="92">
        <v>44</v>
      </c>
    </row>
    <row r="59" spans="1:25" x14ac:dyDescent="0.2">
      <c r="A59" s="67" t="s">
        <v>131</v>
      </c>
      <c r="B59" s="6" t="s">
        <v>121</v>
      </c>
      <c r="C59" s="32" t="s">
        <v>17</v>
      </c>
      <c r="D59" s="69">
        <v>111</v>
      </c>
      <c r="E59" s="7" t="s">
        <v>122</v>
      </c>
      <c r="F59" s="69" t="s">
        <v>31</v>
      </c>
      <c r="G59" s="7" t="s">
        <v>21</v>
      </c>
      <c r="H59" s="69">
        <v>1</v>
      </c>
      <c r="I59" s="7">
        <v>2</v>
      </c>
      <c r="J59" s="69">
        <v>22</v>
      </c>
      <c r="K59" s="7">
        <f t="shared" si="4"/>
        <v>3742</v>
      </c>
      <c r="L59" s="69">
        <v>4</v>
      </c>
      <c r="M59" s="50">
        <f t="shared" si="5"/>
        <v>935.5</v>
      </c>
      <c r="N59" s="69">
        <v>1070</v>
      </c>
      <c r="O59" s="47">
        <f t="shared" si="6"/>
        <v>874.29906542056074</v>
      </c>
      <c r="P59" s="11">
        <v>8</v>
      </c>
      <c r="R59" s="16">
        <v>26</v>
      </c>
      <c r="T59" s="95">
        <v>8</v>
      </c>
      <c r="U59" s="95"/>
      <c r="V59" s="95"/>
      <c r="W59" s="95"/>
      <c r="X59" s="95"/>
      <c r="Y59" s="92">
        <v>46</v>
      </c>
    </row>
    <row r="60" spans="1:25" x14ac:dyDescent="0.2">
      <c r="A60" t="s">
        <v>131</v>
      </c>
      <c r="B60" s="6" t="s">
        <v>112</v>
      </c>
      <c r="C60" s="32" t="s">
        <v>46</v>
      </c>
      <c r="D60" s="69">
        <v>3904</v>
      </c>
      <c r="E60" s="7"/>
      <c r="F60" s="69"/>
      <c r="G60" s="7" t="s">
        <v>67</v>
      </c>
      <c r="H60" s="69">
        <v>1</v>
      </c>
      <c r="I60" s="7">
        <v>1</v>
      </c>
      <c r="J60" s="69">
        <v>58</v>
      </c>
      <c r="K60" s="7">
        <f t="shared" si="4"/>
        <v>3718</v>
      </c>
      <c r="L60" s="69">
        <v>4</v>
      </c>
      <c r="M60" s="50">
        <f t="shared" si="5"/>
        <v>929.5</v>
      </c>
      <c r="N60" s="69">
        <v>1142</v>
      </c>
      <c r="O60" s="47">
        <f t="shared" si="6"/>
        <v>813.92294220665497</v>
      </c>
      <c r="P60" s="11">
        <v>1</v>
      </c>
      <c r="R60" s="16">
        <v>5</v>
      </c>
      <c r="T60" s="96">
        <v>1</v>
      </c>
      <c r="U60" s="97"/>
      <c r="V60" s="97" t="s">
        <v>46</v>
      </c>
      <c r="W60" s="97">
        <f>SUM(T60:T62)</f>
        <v>8</v>
      </c>
      <c r="X60" s="98" t="s">
        <v>136</v>
      </c>
      <c r="Y60" s="92">
        <v>39</v>
      </c>
    </row>
    <row r="61" spans="1:25" x14ac:dyDescent="0.2">
      <c r="A61" t="s">
        <v>131</v>
      </c>
      <c r="B61" s="6" t="s">
        <v>113</v>
      </c>
      <c r="C61" s="32" t="s">
        <v>46</v>
      </c>
      <c r="D61" s="8" t="s">
        <v>114</v>
      </c>
      <c r="E61" s="7"/>
      <c r="F61" s="8"/>
      <c r="G61" s="7" t="s">
        <v>67</v>
      </c>
      <c r="H61" s="8">
        <v>1</v>
      </c>
      <c r="I61" s="7">
        <v>4</v>
      </c>
      <c r="J61" s="8">
        <v>7</v>
      </c>
      <c r="K61" s="7">
        <f t="shared" si="4"/>
        <v>3847</v>
      </c>
      <c r="L61" s="8">
        <v>4</v>
      </c>
      <c r="M61" s="50">
        <f t="shared" si="5"/>
        <v>961.75</v>
      </c>
      <c r="N61" s="8">
        <v>1142</v>
      </c>
      <c r="O61" s="47">
        <f t="shared" si="6"/>
        <v>842.16287215411558</v>
      </c>
      <c r="P61" s="11">
        <v>3</v>
      </c>
      <c r="R61" s="16">
        <v>11</v>
      </c>
      <c r="T61" s="99">
        <v>3</v>
      </c>
      <c r="U61" s="100"/>
      <c r="V61" s="100"/>
      <c r="W61" s="100"/>
      <c r="X61" s="101"/>
      <c r="Y61" s="92">
        <v>41</v>
      </c>
    </row>
    <row r="62" spans="1:25" x14ac:dyDescent="0.2">
      <c r="A62" t="s">
        <v>131</v>
      </c>
      <c r="B62" s="6" t="s">
        <v>115</v>
      </c>
      <c r="C62" s="32" t="s">
        <v>46</v>
      </c>
      <c r="D62" s="8">
        <v>3987</v>
      </c>
      <c r="E62" s="7"/>
      <c r="F62" s="8"/>
      <c r="G62" s="7" t="s">
        <v>67</v>
      </c>
      <c r="H62" s="8">
        <v>1</v>
      </c>
      <c r="I62" s="7">
        <v>4</v>
      </c>
      <c r="J62" s="8">
        <v>30</v>
      </c>
      <c r="K62" s="7">
        <f t="shared" si="4"/>
        <v>3870</v>
      </c>
      <c r="L62" s="8">
        <v>4</v>
      </c>
      <c r="M62" s="50">
        <f t="shared" si="5"/>
        <v>967.5</v>
      </c>
      <c r="N62" s="8">
        <v>1142</v>
      </c>
      <c r="O62" s="47">
        <f t="shared" si="6"/>
        <v>847.19789842381783</v>
      </c>
      <c r="P62" s="11">
        <v>4</v>
      </c>
      <c r="R62" s="16">
        <v>12</v>
      </c>
      <c r="T62" s="102">
        <v>4</v>
      </c>
      <c r="U62" s="103"/>
      <c r="V62" s="103"/>
      <c r="W62" s="103"/>
      <c r="X62" s="104"/>
      <c r="Y62" s="92">
        <v>42</v>
      </c>
    </row>
    <row r="63" spans="1:25" ht="16" thickBot="1" x14ac:dyDescent="0.25">
      <c r="A63" s="66" t="s">
        <v>131</v>
      </c>
      <c r="B63" s="78" t="s">
        <v>120</v>
      </c>
      <c r="C63" s="71" t="s">
        <v>46</v>
      </c>
      <c r="D63" s="79">
        <v>3909</v>
      </c>
      <c r="E63" s="80"/>
      <c r="F63" s="79"/>
      <c r="G63" s="80" t="s">
        <v>67</v>
      </c>
      <c r="H63" s="79">
        <v>1</v>
      </c>
      <c r="I63" s="80">
        <v>5</v>
      </c>
      <c r="J63" s="79">
        <v>37</v>
      </c>
      <c r="K63" s="80">
        <f t="shared" si="4"/>
        <v>3937</v>
      </c>
      <c r="L63" s="79">
        <v>4</v>
      </c>
      <c r="M63" s="81">
        <f t="shared" si="5"/>
        <v>984.25</v>
      </c>
      <c r="N63" s="79">
        <v>1142</v>
      </c>
      <c r="O63" s="82">
        <f t="shared" si="6"/>
        <v>861.86514886164628</v>
      </c>
      <c r="P63" s="83">
        <v>7</v>
      </c>
      <c r="R63" s="16">
        <v>17</v>
      </c>
      <c r="T63" s="95">
        <v>7</v>
      </c>
      <c r="U63" s="95"/>
      <c r="V63" s="95"/>
      <c r="W63" s="95"/>
      <c r="X63" s="95"/>
      <c r="Y63" s="92">
        <v>45</v>
      </c>
    </row>
    <row r="64" spans="1:25" x14ac:dyDescent="0.2">
      <c r="A64" t="s">
        <v>130</v>
      </c>
      <c r="B64" s="6" t="s">
        <v>94</v>
      </c>
      <c r="C64" s="32" t="s">
        <v>23</v>
      </c>
      <c r="D64" s="8">
        <v>5923</v>
      </c>
      <c r="E64" s="7" t="s">
        <v>95</v>
      </c>
      <c r="F64" s="8" t="s">
        <v>31</v>
      </c>
      <c r="G64" s="7" t="s">
        <v>96</v>
      </c>
      <c r="H64" s="8">
        <v>1</v>
      </c>
      <c r="I64" s="7">
        <v>8</v>
      </c>
      <c r="J64" s="8">
        <v>43</v>
      </c>
      <c r="K64" s="7">
        <f t="shared" si="4"/>
        <v>4123</v>
      </c>
      <c r="L64" s="8">
        <v>3</v>
      </c>
      <c r="M64" s="50">
        <f t="shared" si="5"/>
        <v>1374.3333333333333</v>
      </c>
      <c r="N64" s="8">
        <v>1365</v>
      </c>
      <c r="O64" s="48">
        <f t="shared" si="6"/>
        <v>1006.8376068376068</v>
      </c>
      <c r="P64" s="11">
        <v>7</v>
      </c>
      <c r="R64" s="16">
        <v>48</v>
      </c>
      <c r="T64" s="96">
        <v>7</v>
      </c>
      <c r="U64" s="97"/>
      <c r="V64" s="97" t="s">
        <v>23</v>
      </c>
      <c r="W64" s="97">
        <f>SUM(T64:T66)</f>
        <v>26</v>
      </c>
      <c r="X64" s="98" t="s">
        <v>138</v>
      </c>
      <c r="Y64" s="92">
        <v>53</v>
      </c>
    </row>
    <row r="65" spans="1:25" x14ac:dyDescent="0.2">
      <c r="A65" t="s">
        <v>130</v>
      </c>
      <c r="B65" s="6" t="s">
        <v>97</v>
      </c>
      <c r="C65" s="32" t="s">
        <v>23</v>
      </c>
      <c r="D65" s="8">
        <v>2200</v>
      </c>
      <c r="E65" s="7"/>
      <c r="F65" s="8" t="s">
        <v>98</v>
      </c>
      <c r="G65" s="7" t="s">
        <v>99</v>
      </c>
      <c r="H65" s="8">
        <v>1</v>
      </c>
      <c r="I65" s="7">
        <v>8</v>
      </c>
      <c r="J65" s="8">
        <v>38</v>
      </c>
      <c r="K65" s="7">
        <f t="shared" si="4"/>
        <v>4118</v>
      </c>
      <c r="L65" s="8">
        <v>3</v>
      </c>
      <c r="M65" s="50">
        <f t="shared" si="5"/>
        <v>1372.6666666666667</v>
      </c>
      <c r="N65" s="8">
        <v>1359</v>
      </c>
      <c r="O65" s="48">
        <f t="shared" si="6"/>
        <v>1010.056414029924</v>
      </c>
      <c r="P65" s="11">
        <v>8</v>
      </c>
      <c r="R65" s="16">
        <v>49</v>
      </c>
      <c r="T65" s="99">
        <v>8</v>
      </c>
      <c r="U65" s="100"/>
      <c r="V65" s="100"/>
      <c r="W65" s="100"/>
      <c r="X65" s="101"/>
      <c r="Y65" s="92">
        <v>54</v>
      </c>
    </row>
    <row r="66" spans="1:25" x14ac:dyDescent="0.2">
      <c r="A66" t="s">
        <v>130</v>
      </c>
      <c r="B66" s="6" t="s">
        <v>103</v>
      </c>
      <c r="C66" s="32" t="s">
        <v>23</v>
      </c>
      <c r="D66" s="8">
        <v>5</v>
      </c>
      <c r="E66" s="7"/>
      <c r="F66" s="8" t="s">
        <v>31</v>
      </c>
      <c r="G66" s="7" t="s">
        <v>96</v>
      </c>
      <c r="H66" s="8">
        <v>1</v>
      </c>
      <c r="I66" s="7">
        <v>12</v>
      </c>
      <c r="J66" s="8">
        <v>49</v>
      </c>
      <c r="K66" s="7">
        <f t="shared" si="4"/>
        <v>4369</v>
      </c>
      <c r="L66" s="8">
        <v>3</v>
      </c>
      <c r="M66" s="50">
        <f t="shared" si="5"/>
        <v>1456.3333333333333</v>
      </c>
      <c r="N66" s="8">
        <v>1365</v>
      </c>
      <c r="O66" s="48">
        <f t="shared" si="6"/>
        <v>1066.9108669108668</v>
      </c>
      <c r="P66" s="11">
        <v>11</v>
      </c>
      <c r="R66" s="16">
        <v>53</v>
      </c>
      <c r="T66" s="102">
        <v>11</v>
      </c>
      <c r="U66" s="103"/>
      <c r="V66" s="103"/>
      <c r="W66" s="103"/>
      <c r="X66" s="104"/>
      <c r="Y66" s="92">
        <v>57</v>
      </c>
    </row>
    <row r="67" spans="1:25" x14ac:dyDescent="0.2">
      <c r="A67" t="s">
        <v>130</v>
      </c>
      <c r="B67" s="6" t="s">
        <v>104</v>
      </c>
      <c r="C67" s="32" t="s">
        <v>23</v>
      </c>
      <c r="D67" s="8">
        <v>25296</v>
      </c>
      <c r="E67" s="7" t="s">
        <v>105</v>
      </c>
      <c r="F67" s="8" t="s">
        <v>31</v>
      </c>
      <c r="G67" s="7" t="s">
        <v>96</v>
      </c>
      <c r="H67" s="8">
        <v>1</v>
      </c>
      <c r="I67" s="7">
        <v>13</v>
      </c>
      <c r="J67" s="8">
        <v>0</v>
      </c>
      <c r="K67" s="7">
        <f t="shared" si="4"/>
        <v>4380</v>
      </c>
      <c r="L67" s="8">
        <v>3</v>
      </c>
      <c r="M67" s="50">
        <f t="shared" si="5"/>
        <v>1460</v>
      </c>
      <c r="N67" s="8">
        <v>1365</v>
      </c>
      <c r="O67" s="48">
        <f t="shared" si="6"/>
        <v>1069.5970695970695</v>
      </c>
      <c r="P67" s="11">
        <v>12</v>
      </c>
      <c r="R67" s="16">
        <v>54</v>
      </c>
      <c r="T67" s="95">
        <v>12</v>
      </c>
      <c r="U67" s="95"/>
      <c r="V67" s="95"/>
      <c r="W67" s="95"/>
      <c r="X67" s="95"/>
      <c r="Y67" s="92">
        <v>58</v>
      </c>
    </row>
    <row r="68" spans="1:25" x14ac:dyDescent="0.2">
      <c r="A68" t="s">
        <v>130</v>
      </c>
      <c r="B68" s="6" t="s">
        <v>83</v>
      </c>
      <c r="C68" s="32" t="s">
        <v>17</v>
      </c>
      <c r="D68" s="69">
        <v>173510</v>
      </c>
      <c r="E68" s="7"/>
      <c r="F68" s="69" t="s">
        <v>27</v>
      </c>
      <c r="G68" s="7" t="s">
        <v>19</v>
      </c>
      <c r="H68" s="69">
        <v>1</v>
      </c>
      <c r="I68" s="7">
        <v>7</v>
      </c>
      <c r="J68" s="69">
        <v>45</v>
      </c>
      <c r="K68" s="7">
        <f t="shared" si="4"/>
        <v>4065</v>
      </c>
      <c r="L68" s="69">
        <v>4</v>
      </c>
      <c r="M68" s="50">
        <f t="shared" si="5"/>
        <v>1016.25</v>
      </c>
      <c r="N68" s="69">
        <v>1147</v>
      </c>
      <c r="O68" s="48">
        <f t="shared" si="6"/>
        <v>886.00697471665217</v>
      </c>
      <c r="P68" s="11">
        <v>1</v>
      </c>
      <c r="R68" s="16">
        <v>29</v>
      </c>
      <c r="T68" s="96">
        <v>1</v>
      </c>
      <c r="U68" s="97"/>
      <c r="V68" s="97" t="s">
        <v>17</v>
      </c>
      <c r="W68" s="97">
        <f>SUM(T68:T70)</f>
        <v>6</v>
      </c>
      <c r="X68" s="98" t="s">
        <v>136</v>
      </c>
      <c r="Y68" s="92">
        <v>47</v>
      </c>
    </row>
    <row r="69" spans="1:25" x14ac:dyDescent="0.2">
      <c r="A69" t="s">
        <v>130</v>
      </c>
      <c r="B69" s="6" t="s">
        <v>91</v>
      </c>
      <c r="C69" s="32" t="s">
        <v>17</v>
      </c>
      <c r="D69" s="8">
        <v>155250</v>
      </c>
      <c r="E69" s="7"/>
      <c r="F69" s="8">
        <v>4.7</v>
      </c>
      <c r="G69" s="7" t="s">
        <v>19</v>
      </c>
      <c r="H69" s="8">
        <v>1</v>
      </c>
      <c r="I69" s="7">
        <v>12</v>
      </c>
      <c r="J69" s="8">
        <v>4</v>
      </c>
      <c r="K69" s="7">
        <f t="shared" si="4"/>
        <v>4324</v>
      </c>
      <c r="L69" s="8">
        <v>4</v>
      </c>
      <c r="M69" s="50">
        <f t="shared" si="5"/>
        <v>1081</v>
      </c>
      <c r="N69" s="8">
        <v>1208</v>
      </c>
      <c r="O69" s="48">
        <f t="shared" si="6"/>
        <v>894.86754966887418</v>
      </c>
      <c r="P69" s="11">
        <v>2</v>
      </c>
      <c r="R69" s="16">
        <v>30</v>
      </c>
      <c r="T69" s="99">
        <v>2</v>
      </c>
      <c r="U69" s="100"/>
      <c r="V69" s="100"/>
      <c r="W69" s="100"/>
      <c r="X69" s="101"/>
      <c r="Y69" s="92">
        <v>48</v>
      </c>
    </row>
    <row r="70" spans="1:25" x14ac:dyDescent="0.2">
      <c r="A70" t="s">
        <v>130</v>
      </c>
      <c r="B70" s="6" t="s">
        <v>106</v>
      </c>
      <c r="C70" s="32" t="s">
        <v>17</v>
      </c>
      <c r="D70" s="8">
        <v>4204</v>
      </c>
      <c r="E70" s="7"/>
      <c r="F70" s="8">
        <v>4.7</v>
      </c>
      <c r="G70" s="7" t="s">
        <v>19</v>
      </c>
      <c r="H70" s="8">
        <v>1</v>
      </c>
      <c r="I70" s="7">
        <v>13</v>
      </c>
      <c r="J70" s="8">
        <v>26</v>
      </c>
      <c r="K70" s="7">
        <f t="shared" si="4"/>
        <v>4406</v>
      </c>
      <c r="L70" s="8">
        <v>4</v>
      </c>
      <c r="M70" s="50">
        <f t="shared" si="5"/>
        <v>1101.5</v>
      </c>
      <c r="N70" s="8">
        <v>1208</v>
      </c>
      <c r="O70" s="48">
        <f t="shared" si="6"/>
        <v>911.83774834437088</v>
      </c>
      <c r="P70" s="11">
        <v>3</v>
      </c>
      <c r="R70" s="16">
        <v>37</v>
      </c>
      <c r="T70" s="102">
        <v>3</v>
      </c>
      <c r="U70" s="103"/>
      <c r="V70" s="103"/>
      <c r="W70" s="103"/>
      <c r="X70" s="104"/>
      <c r="Y70" s="92">
        <v>49</v>
      </c>
    </row>
    <row r="71" spans="1:25" x14ac:dyDescent="0.2">
      <c r="A71" t="s">
        <v>130</v>
      </c>
      <c r="B71" s="6" t="s">
        <v>92</v>
      </c>
      <c r="C71" s="32" t="s">
        <v>17</v>
      </c>
      <c r="D71" s="8">
        <v>173610</v>
      </c>
      <c r="E71" s="7"/>
      <c r="F71" s="8">
        <v>4.7</v>
      </c>
      <c r="G71" s="7" t="s">
        <v>19</v>
      </c>
      <c r="H71" s="8">
        <v>1</v>
      </c>
      <c r="I71" s="7">
        <v>18</v>
      </c>
      <c r="J71" s="8">
        <v>22</v>
      </c>
      <c r="K71" s="7">
        <f t="shared" si="4"/>
        <v>4702</v>
      </c>
      <c r="L71" s="8">
        <v>4</v>
      </c>
      <c r="M71" s="50">
        <f t="shared" si="5"/>
        <v>1175.5</v>
      </c>
      <c r="N71" s="8">
        <v>1208</v>
      </c>
      <c r="O71" s="48">
        <f t="shared" si="6"/>
        <v>973.09602649006627</v>
      </c>
      <c r="P71" s="11">
        <v>4</v>
      </c>
      <c r="R71" s="16">
        <v>44</v>
      </c>
      <c r="T71" s="95">
        <v>4</v>
      </c>
      <c r="U71" s="95"/>
      <c r="V71" s="95"/>
      <c r="W71" s="95"/>
      <c r="X71" s="95"/>
      <c r="Y71" s="92">
        <v>50</v>
      </c>
    </row>
    <row r="72" spans="1:25" x14ac:dyDescent="0.2">
      <c r="A72" s="67" t="s">
        <v>130</v>
      </c>
      <c r="B72" s="6" t="s">
        <v>93</v>
      </c>
      <c r="C72" s="32" t="s">
        <v>17</v>
      </c>
      <c r="D72" s="69">
        <v>1178</v>
      </c>
      <c r="E72" s="7"/>
      <c r="F72" s="69" t="s">
        <v>31</v>
      </c>
      <c r="G72" s="7" t="s">
        <v>37</v>
      </c>
      <c r="H72" s="69">
        <v>1</v>
      </c>
      <c r="I72" s="7">
        <v>0</v>
      </c>
      <c r="J72" s="69">
        <v>56</v>
      </c>
      <c r="K72" s="7">
        <f t="shared" si="4"/>
        <v>3656</v>
      </c>
      <c r="L72" s="69">
        <v>4</v>
      </c>
      <c r="M72" s="50">
        <f t="shared" si="5"/>
        <v>914</v>
      </c>
      <c r="N72" s="69">
        <v>922</v>
      </c>
      <c r="O72" s="48">
        <f t="shared" si="6"/>
        <v>991.32321041214755</v>
      </c>
      <c r="P72" s="11">
        <v>6</v>
      </c>
      <c r="R72" s="16">
        <v>46</v>
      </c>
      <c r="T72" s="95">
        <v>6</v>
      </c>
      <c r="U72" s="95"/>
      <c r="V72" s="95"/>
      <c r="W72" s="95"/>
      <c r="X72" s="95"/>
      <c r="Y72" s="92">
        <v>52</v>
      </c>
    </row>
    <row r="73" spans="1:25" x14ac:dyDescent="0.2">
      <c r="A73" t="s">
        <v>130</v>
      </c>
      <c r="B73" s="6" t="s">
        <v>108</v>
      </c>
      <c r="C73" s="32" t="s">
        <v>46</v>
      </c>
      <c r="D73" s="8">
        <v>327</v>
      </c>
      <c r="E73" s="7"/>
      <c r="F73" s="8"/>
      <c r="G73" s="7" t="s">
        <v>109</v>
      </c>
      <c r="H73" s="8">
        <v>1</v>
      </c>
      <c r="I73" s="7">
        <v>9</v>
      </c>
      <c r="J73" s="8">
        <v>52</v>
      </c>
      <c r="K73" s="7">
        <f t="shared" si="4"/>
        <v>4192</v>
      </c>
      <c r="L73" s="8">
        <v>4</v>
      </c>
      <c r="M73" s="50">
        <f t="shared" si="5"/>
        <v>1048</v>
      </c>
      <c r="N73" s="8">
        <v>1074</v>
      </c>
      <c r="O73" s="48">
        <f t="shared" si="6"/>
        <v>975.7914338919926</v>
      </c>
      <c r="P73" s="11">
        <v>5</v>
      </c>
      <c r="R73" s="16">
        <v>45</v>
      </c>
      <c r="T73" s="96">
        <v>5</v>
      </c>
      <c r="U73" s="97"/>
      <c r="V73" s="97" t="s">
        <v>46</v>
      </c>
      <c r="W73" s="97">
        <f>SUM(T73:T75)</f>
        <v>24</v>
      </c>
      <c r="X73" s="98" t="s">
        <v>137</v>
      </c>
      <c r="Y73" s="92">
        <v>51</v>
      </c>
    </row>
    <row r="74" spans="1:25" x14ac:dyDescent="0.2">
      <c r="A74" t="s">
        <v>130</v>
      </c>
      <c r="B74" s="6" t="s">
        <v>100</v>
      </c>
      <c r="C74" s="32" t="s">
        <v>46</v>
      </c>
      <c r="D74" s="8">
        <v>1257</v>
      </c>
      <c r="E74" s="7"/>
      <c r="F74" s="8"/>
      <c r="G74" s="7" t="s">
        <v>101</v>
      </c>
      <c r="H74" s="8">
        <v>1</v>
      </c>
      <c r="I74" s="7">
        <v>2</v>
      </c>
      <c r="J74" s="8">
        <v>57</v>
      </c>
      <c r="K74" s="7">
        <f t="shared" si="4"/>
        <v>3777</v>
      </c>
      <c r="L74" s="8">
        <v>3</v>
      </c>
      <c r="M74" s="50">
        <f t="shared" si="5"/>
        <v>1259</v>
      </c>
      <c r="N74" s="8">
        <v>1215</v>
      </c>
      <c r="O74" s="48">
        <f t="shared" si="6"/>
        <v>1036.2139917695474</v>
      </c>
      <c r="P74" s="11">
        <v>9</v>
      </c>
      <c r="R74" s="16">
        <v>50</v>
      </c>
      <c r="T74" s="99">
        <v>9</v>
      </c>
      <c r="U74" s="100"/>
      <c r="V74" s="100"/>
      <c r="W74" s="100"/>
      <c r="X74" s="101"/>
      <c r="Y74" s="92">
        <v>55</v>
      </c>
    </row>
    <row r="75" spans="1:25" x14ac:dyDescent="0.2">
      <c r="A75" t="s">
        <v>130</v>
      </c>
      <c r="B75" s="6" t="s">
        <v>102</v>
      </c>
      <c r="C75" s="32" t="s">
        <v>46</v>
      </c>
      <c r="D75" s="8">
        <v>618</v>
      </c>
      <c r="E75" s="7"/>
      <c r="F75" s="8"/>
      <c r="G75" s="7" t="s">
        <v>101</v>
      </c>
      <c r="H75" s="8">
        <v>1</v>
      </c>
      <c r="I75" s="7">
        <v>4</v>
      </c>
      <c r="J75" s="8">
        <v>47</v>
      </c>
      <c r="K75" s="7">
        <f t="shared" si="4"/>
        <v>3887</v>
      </c>
      <c r="L75" s="8">
        <v>3</v>
      </c>
      <c r="M75" s="50">
        <f t="shared" si="5"/>
        <v>1295.6666666666667</v>
      </c>
      <c r="N75" s="8">
        <v>1215</v>
      </c>
      <c r="O75" s="48">
        <f t="shared" si="6"/>
        <v>1066.3923182441702</v>
      </c>
      <c r="P75" s="11">
        <v>10</v>
      </c>
      <c r="R75" s="16">
        <v>51</v>
      </c>
      <c r="T75" s="102">
        <v>10</v>
      </c>
      <c r="U75" s="103"/>
      <c r="V75" s="103"/>
      <c r="W75" s="103"/>
      <c r="X75" s="104"/>
      <c r="Y75" s="92">
        <v>56</v>
      </c>
    </row>
    <row r="76" spans="1:25" ht="16" thickBot="1" x14ac:dyDescent="0.25">
      <c r="A76" s="66" t="s">
        <v>130</v>
      </c>
      <c r="B76" s="78" t="s">
        <v>107</v>
      </c>
      <c r="C76" s="71" t="s">
        <v>46</v>
      </c>
      <c r="D76" s="79">
        <v>1076</v>
      </c>
      <c r="E76" s="80"/>
      <c r="F76" s="79"/>
      <c r="G76" s="80" t="s">
        <v>101</v>
      </c>
      <c r="H76" s="79">
        <v>1</v>
      </c>
      <c r="I76" s="80">
        <v>16</v>
      </c>
      <c r="J76" s="79">
        <v>14</v>
      </c>
      <c r="K76" s="80">
        <f t="shared" si="4"/>
        <v>4574</v>
      </c>
      <c r="L76" s="79">
        <v>3</v>
      </c>
      <c r="M76" s="81">
        <f t="shared" si="5"/>
        <v>1524.6666666666667</v>
      </c>
      <c r="N76" s="79">
        <v>1215</v>
      </c>
      <c r="O76" s="84">
        <f t="shared" si="6"/>
        <v>1254.8696844993142</v>
      </c>
      <c r="P76" s="83">
        <v>13</v>
      </c>
      <c r="R76" s="16">
        <v>57</v>
      </c>
      <c r="T76" s="95">
        <v>13</v>
      </c>
      <c r="U76" s="95"/>
      <c r="V76" s="95"/>
      <c r="W76" s="95"/>
      <c r="X76" s="95"/>
      <c r="Y76" s="92">
        <v>59</v>
      </c>
    </row>
  </sheetData>
  <sortState xmlns:xlrd2="http://schemas.microsoft.com/office/spreadsheetml/2017/richdata2" ref="A41:Y48">
    <sortCondition ref="C41:C48"/>
    <sortCondition ref="O41:O48"/>
  </sortState>
  <mergeCells count="17">
    <mergeCell ref="V15:X15"/>
    <mergeCell ref="T14:X14"/>
    <mergeCell ref="M15:M16"/>
    <mergeCell ref="N15:N16"/>
    <mergeCell ref="O15:O16"/>
    <mergeCell ref="P15:P16"/>
    <mergeCell ref="F15:F16"/>
    <mergeCell ref="A2:M2"/>
    <mergeCell ref="G15:G16"/>
    <mergeCell ref="H15:J15"/>
    <mergeCell ref="K15:K16"/>
    <mergeCell ref="L15:L16"/>
    <mergeCell ref="A15:A16"/>
    <mergeCell ref="B15:B16"/>
    <mergeCell ref="C15:C16"/>
    <mergeCell ref="D15:D16"/>
    <mergeCell ref="E15:E16"/>
  </mergeCells>
  <conditionalFormatting sqref="C18:C36">
    <cfRule type="cellIs" dxfId="77" priority="48" operator="equal">
      <formula>"TEYC"</formula>
    </cfRule>
    <cfRule type="cellIs" dxfId="76" priority="49" operator="equal">
      <formula>"LSC"</formula>
    </cfRule>
    <cfRule type="cellIs" dxfId="75" priority="50" operator="equal">
      <formula>"AYC"</formula>
    </cfRule>
    <cfRule type="cellIs" dxfId="74" priority="51" operator="equal">
      <formula>"BYC"</formula>
    </cfRule>
    <cfRule type="cellIs" dxfId="73" priority="52" operator="equal">
      <formula>"EYC"</formula>
    </cfRule>
  </conditionalFormatting>
  <conditionalFormatting sqref="C37:C55">
    <cfRule type="cellIs" dxfId="72" priority="43" operator="equal">
      <formula>"TEYC"</formula>
    </cfRule>
    <cfRule type="cellIs" dxfId="71" priority="44" operator="equal">
      <formula>"LSC"</formula>
    </cfRule>
    <cfRule type="cellIs" dxfId="70" priority="45" operator="equal">
      <formula>"AYC"</formula>
    </cfRule>
    <cfRule type="cellIs" dxfId="69" priority="46" operator="equal">
      <formula>"BYC"</formula>
    </cfRule>
    <cfRule type="cellIs" dxfId="68" priority="47" operator="equal">
      <formula>"EYC"</formula>
    </cfRule>
  </conditionalFormatting>
  <conditionalFormatting sqref="C56:C63">
    <cfRule type="cellIs" dxfId="67" priority="38" operator="equal">
      <formula>"TEYC"</formula>
    </cfRule>
    <cfRule type="cellIs" dxfId="66" priority="39" operator="equal">
      <formula>"LSC"</formula>
    </cfRule>
    <cfRule type="cellIs" dxfId="65" priority="40" operator="equal">
      <formula>"AYC"</formula>
    </cfRule>
    <cfRule type="cellIs" dxfId="64" priority="41" operator="equal">
      <formula>"BYC"</formula>
    </cfRule>
    <cfRule type="cellIs" dxfId="63" priority="42" operator="equal">
      <formula>"EYC"</formula>
    </cfRule>
  </conditionalFormatting>
  <conditionalFormatting sqref="C64:C76">
    <cfRule type="cellIs" dxfId="62" priority="33" operator="equal">
      <formula>"TEYC"</formula>
    </cfRule>
    <cfRule type="cellIs" dxfId="61" priority="34" operator="equal">
      <formula>"LSC"</formula>
    </cfRule>
    <cfRule type="cellIs" dxfId="60" priority="35" operator="equal">
      <formula>"AYC"</formula>
    </cfRule>
    <cfRule type="cellIs" dxfId="59" priority="36" operator="equal">
      <formula>"BYC"</formula>
    </cfRule>
    <cfRule type="cellIs" dxfId="58" priority="37" operator="equal">
      <formula>"EYC"</formula>
    </cfRule>
  </conditionalFormatting>
  <conditionalFormatting sqref="C37:C48">
    <cfRule type="cellIs" dxfId="4" priority="7" operator="equal">
      <formula>"EYC1"</formula>
    </cfRule>
    <cfRule type="cellIs" dxfId="5" priority="4" operator="equal">
      <formula>"EYC2"</formula>
    </cfRule>
    <cfRule type="cellIs" dxfId="6" priority="2" operator="equal">
      <formula>"EYC2"</formula>
    </cfRule>
    <cfRule type="cellIs" dxfId="3" priority="1" operator="equal">
      <formula>"EYC3"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63"/>
  <sheetViews>
    <sheetView zoomScale="110" zoomScaleNormal="110" workbookViewId="0">
      <selection activeCell="M32" sqref="M32"/>
    </sheetView>
  </sheetViews>
  <sheetFormatPr baseColWidth="10" defaultColWidth="8.83203125" defaultRowHeight="15" x14ac:dyDescent="0.2"/>
  <cols>
    <col min="1" max="1" width="3.33203125" customWidth="1"/>
    <col min="2" max="2" width="21.1640625" customWidth="1"/>
    <col min="3" max="3" width="9.83203125" customWidth="1"/>
    <col min="4" max="4" width="9.1640625" customWidth="1"/>
    <col min="5" max="5" width="13.1640625" bestFit="1" customWidth="1"/>
    <col min="6" max="6" width="11.1640625" customWidth="1"/>
    <col min="7" max="7" width="13.83203125" customWidth="1"/>
    <col min="8" max="8" width="9.1640625" customWidth="1"/>
  </cols>
  <sheetData>
    <row r="1" spans="2:16" ht="20" thickBot="1" x14ac:dyDescent="0.3">
      <c r="B1" s="120" t="s">
        <v>125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2:16" ht="20" thickBot="1" x14ac:dyDescent="0.3">
      <c r="B2" s="120" t="s">
        <v>126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2:16" ht="48.75" customHeight="1" thickBot="1" x14ac:dyDescent="0.25">
      <c r="B3" s="121" t="s">
        <v>0</v>
      </c>
      <c r="C3" s="114" t="s">
        <v>1</v>
      </c>
      <c r="D3" s="107" t="s">
        <v>2</v>
      </c>
      <c r="E3" s="107" t="s">
        <v>3</v>
      </c>
      <c r="F3" s="107" t="s">
        <v>4</v>
      </c>
      <c r="G3" s="107" t="s">
        <v>5</v>
      </c>
      <c r="H3" s="109" t="s">
        <v>6</v>
      </c>
      <c r="I3" s="109"/>
      <c r="J3" s="109"/>
      <c r="K3" s="110" t="s">
        <v>7</v>
      </c>
      <c r="L3" s="110" t="s">
        <v>8</v>
      </c>
      <c r="M3" s="110" t="s">
        <v>9</v>
      </c>
      <c r="N3" s="107" t="s">
        <v>10</v>
      </c>
      <c r="O3" s="107" t="s">
        <v>11</v>
      </c>
      <c r="P3" s="119" t="s">
        <v>12</v>
      </c>
    </row>
    <row r="4" spans="2:16" ht="28.5" customHeight="1" thickBot="1" x14ac:dyDescent="0.25">
      <c r="B4" s="121"/>
      <c r="C4" s="114"/>
      <c r="D4" s="107"/>
      <c r="E4" s="107"/>
      <c r="F4" s="107"/>
      <c r="G4" s="107"/>
      <c r="H4" s="1" t="s">
        <v>13</v>
      </c>
      <c r="I4" s="2" t="s">
        <v>14</v>
      </c>
      <c r="J4" s="1" t="s">
        <v>15</v>
      </c>
      <c r="K4" s="110"/>
      <c r="L4" s="110"/>
      <c r="M4" s="110"/>
      <c r="N4" s="107"/>
      <c r="O4" s="107"/>
      <c r="P4" s="119"/>
    </row>
    <row r="5" spans="2:16" x14ac:dyDescent="0.2">
      <c r="B5" s="6"/>
      <c r="C5" s="7"/>
      <c r="D5" s="8"/>
      <c r="E5" s="7"/>
      <c r="F5" s="8"/>
      <c r="G5" s="7"/>
      <c r="H5" s="8"/>
      <c r="I5" s="7"/>
      <c r="J5" s="8"/>
      <c r="K5" s="7"/>
      <c r="L5" s="8"/>
      <c r="M5" s="9"/>
      <c r="N5" s="8"/>
      <c r="O5" s="9"/>
      <c r="P5" s="10"/>
    </row>
    <row r="6" spans="2:16" x14ac:dyDescent="0.2">
      <c r="B6" s="6" t="s">
        <v>20</v>
      </c>
      <c r="C6" s="28" t="s">
        <v>17</v>
      </c>
      <c r="D6" s="8">
        <v>113</v>
      </c>
      <c r="E6" s="7"/>
      <c r="F6" s="8"/>
      <c r="G6" s="7" t="s">
        <v>21</v>
      </c>
      <c r="H6" s="8">
        <v>1</v>
      </c>
      <c r="I6" s="7">
        <v>9</v>
      </c>
      <c r="J6" s="8">
        <v>15</v>
      </c>
      <c r="K6" s="7">
        <f>((H6*60*60)+(I6*60)+(J6))</f>
        <v>4155</v>
      </c>
      <c r="L6" s="8">
        <v>5</v>
      </c>
      <c r="M6" s="48">
        <f t="shared" ref="M6:M24" si="0">SUM(K6/L6)</f>
        <v>831</v>
      </c>
      <c r="N6" s="8">
        <v>1070</v>
      </c>
      <c r="O6" s="48">
        <f>SUM(M6*1000)/N6</f>
        <v>776.63551401869154</v>
      </c>
      <c r="P6" s="11">
        <v>1</v>
      </c>
    </row>
    <row r="7" spans="2:16" x14ac:dyDescent="0.2">
      <c r="B7" s="6" t="s">
        <v>22</v>
      </c>
      <c r="C7" s="28" t="s">
        <v>23</v>
      </c>
      <c r="D7" s="8">
        <v>171869</v>
      </c>
      <c r="E7" s="7" t="s">
        <v>24</v>
      </c>
      <c r="F7" s="8" t="s">
        <v>18</v>
      </c>
      <c r="G7" s="7" t="s">
        <v>19</v>
      </c>
      <c r="H7" s="8">
        <v>1</v>
      </c>
      <c r="I7" s="7">
        <v>12</v>
      </c>
      <c r="J7" s="8">
        <v>36</v>
      </c>
      <c r="K7" s="7">
        <f t="shared" ref="K7:K24" si="1">((H7*60*60)+(I7*60)+(J7))</f>
        <v>4356</v>
      </c>
      <c r="L7" s="8">
        <v>5</v>
      </c>
      <c r="M7" s="48">
        <f t="shared" si="0"/>
        <v>871.2</v>
      </c>
      <c r="N7" s="8">
        <v>1100</v>
      </c>
      <c r="O7" s="48">
        <f t="shared" ref="O7:O24" si="2">SUM(M7*1000)/N7</f>
        <v>792</v>
      </c>
      <c r="P7" s="11">
        <v>2</v>
      </c>
    </row>
    <row r="8" spans="2:16" x14ac:dyDescent="0.2">
      <c r="B8" s="6" t="s">
        <v>54</v>
      </c>
      <c r="C8" s="28" t="s">
        <v>39</v>
      </c>
      <c r="D8" s="8">
        <v>200</v>
      </c>
      <c r="E8" s="7"/>
      <c r="F8" s="8" t="s">
        <v>31</v>
      </c>
      <c r="G8" s="7" t="s">
        <v>55</v>
      </c>
      <c r="H8" s="8">
        <v>1</v>
      </c>
      <c r="I8" s="7">
        <v>3</v>
      </c>
      <c r="J8" s="8">
        <v>1</v>
      </c>
      <c r="K8" s="7">
        <f t="shared" si="1"/>
        <v>3781</v>
      </c>
      <c r="L8" s="8">
        <v>5</v>
      </c>
      <c r="M8" s="48">
        <f t="shared" si="0"/>
        <v>756.2</v>
      </c>
      <c r="N8" s="8">
        <v>919</v>
      </c>
      <c r="O8" s="48">
        <f t="shared" si="2"/>
        <v>822.85092491838952</v>
      </c>
      <c r="P8" s="11">
        <v>3</v>
      </c>
    </row>
    <row r="9" spans="2:16" x14ac:dyDescent="0.2">
      <c r="B9" s="6" t="s">
        <v>25</v>
      </c>
      <c r="C9" s="28" t="s">
        <v>23</v>
      </c>
      <c r="D9" s="8">
        <v>193523</v>
      </c>
      <c r="E9" s="7" t="s">
        <v>26</v>
      </c>
      <c r="F9" s="8" t="s">
        <v>27</v>
      </c>
      <c r="G9" s="7" t="s">
        <v>19</v>
      </c>
      <c r="H9" s="8">
        <v>1</v>
      </c>
      <c r="I9" s="7">
        <v>2</v>
      </c>
      <c r="J9" s="8">
        <v>56</v>
      </c>
      <c r="K9" s="7">
        <f t="shared" si="1"/>
        <v>3776</v>
      </c>
      <c r="L9" s="8">
        <v>4</v>
      </c>
      <c r="M9" s="48">
        <f t="shared" si="0"/>
        <v>944</v>
      </c>
      <c r="N9" s="8">
        <v>1147</v>
      </c>
      <c r="O9" s="48">
        <f t="shared" si="2"/>
        <v>823.01656495204884</v>
      </c>
      <c r="P9" s="11">
        <v>4</v>
      </c>
    </row>
    <row r="10" spans="2:16" x14ac:dyDescent="0.2">
      <c r="B10" s="6" t="s">
        <v>28</v>
      </c>
      <c r="C10" s="28" t="s">
        <v>29</v>
      </c>
      <c r="D10" s="8">
        <v>364</v>
      </c>
      <c r="E10" s="7" t="s">
        <v>30</v>
      </c>
      <c r="F10" s="8" t="s">
        <v>31</v>
      </c>
      <c r="G10" s="7" t="s">
        <v>32</v>
      </c>
      <c r="H10" s="8">
        <v>1</v>
      </c>
      <c r="I10" s="7">
        <v>4</v>
      </c>
      <c r="J10" s="8">
        <v>25</v>
      </c>
      <c r="K10" s="7">
        <f t="shared" si="1"/>
        <v>3865</v>
      </c>
      <c r="L10" s="8">
        <v>4</v>
      </c>
      <c r="M10" s="48">
        <f t="shared" si="0"/>
        <v>966.25</v>
      </c>
      <c r="N10" s="8">
        <v>1165</v>
      </c>
      <c r="O10" s="48">
        <f t="shared" si="2"/>
        <v>829.39914163090134</v>
      </c>
      <c r="P10" s="11">
        <v>5</v>
      </c>
    </row>
    <row r="11" spans="2:16" x14ac:dyDescent="0.2">
      <c r="B11" s="6" t="s">
        <v>33</v>
      </c>
      <c r="C11" s="28" t="s">
        <v>23</v>
      </c>
      <c r="D11" s="8">
        <v>7987</v>
      </c>
      <c r="E11" s="7" t="s">
        <v>34</v>
      </c>
      <c r="F11" s="8" t="s">
        <v>31</v>
      </c>
      <c r="G11" s="7" t="s">
        <v>35</v>
      </c>
      <c r="H11" s="8">
        <v>1</v>
      </c>
      <c r="I11" s="7">
        <v>14</v>
      </c>
      <c r="J11" s="8">
        <v>0</v>
      </c>
      <c r="K11" s="7">
        <f t="shared" si="1"/>
        <v>4440</v>
      </c>
      <c r="L11" s="8">
        <v>5</v>
      </c>
      <c r="M11" s="48">
        <f t="shared" si="0"/>
        <v>888</v>
      </c>
      <c r="N11" s="8">
        <v>1040</v>
      </c>
      <c r="O11" s="48">
        <f t="shared" si="2"/>
        <v>853.84615384615381</v>
      </c>
      <c r="P11" s="11">
        <v>6</v>
      </c>
    </row>
    <row r="12" spans="2:16" x14ac:dyDescent="0.2">
      <c r="B12" s="6" t="s">
        <v>36</v>
      </c>
      <c r="C12" s="28" t="s">
        <v>17</v>
      </c>
      <c r="D12" s="8">
        <v>1167</v>
      </c>
      <c r="E12" s="7"/>
      <c r="F12" s="8"/>
      <c r="G12" s="7" t="s">
        <v>37</v>
      </c>
      <c r="H12" s="8">
        <v>1</v>
      </c>
      <c r="I12" s="7">
        <v>6</v>
      </c>
      <c r="J12" s="8">
        <v>18</v>
      </c>
      <c r="K12" s="7">
        <f t="shared" si="1"/>
        <v>3978</v>
      </c>
      <c r="L12" s="8">
        <v>5</v>
      </c>
      <c r="M12" s="48">
        <f t="shared" si="0"/>
        <v>795.6</v>
      </c>
      <c r="N12" s="8">
        <v>922</v>
      </c>
      <c r="O12" s="48">
        <f t="shared" si="2"/>
        <v>862.90672451193063</v>
      </c>
      <c r="P12" s="11">
        <v>7</v>
      </c>
    </row>
    <row r="13" spans="2:16" x14ac:dyDescent="0.2">
      <c r="B13" s="6" t="s">
        <v>16</v>
      </c>
      <c r="C13" s="28" t="s">
        <v>17</v>
      </c>
      <c r="D13" s="8">
        <v>142329</v>
      </c>
      <c r="E13" s="7"/>
      <c r="F13" s="8" t="s">
        <v>18</v>
      </c>
      <c r="G13" s="7" t="s">
        <v>19</v>
      </c>
      <c r="H13" s="8">
        <v>1</v>
      </c>
      <c r="I13" s="7">
        <v>3</v>
      </c>
      <c r="J13" s="8">
        <v>17</v>
      </c>
      <c r="K13" s="7">
        <f t="shared" si="1"/>
        <v>3797</v>
      </c>
      <c r="L13" s="8">
        <v>4</v>
      </c>
      <c r="M13" s="48">
        <f t="shared" ref="M13" si="3">SUM(K13/L13)</f>
        <v>949.25</v>
      </c>
      <c r="N13" s="8">
        <v>1100</v>
      </c>
      <c r="O13" s="48">
        <f t="shared" ref="O13" si="4">SUM(M13*1000)/N13</f>
        <v>862.9545454545455</v>
      </c>
      <c r="P13" s="11">
        <v>8</v>
      </c>
    </row>
    <row r="14" spans="2:16" x14ac:dyDescent="0.2">
      <c r="B14" s="6" t="s">
        <v>38</v>
      </c>
      <c r="C14" s="28" t="s">
        <v>39</v>
      </c>
      <c r="D14" s="8" t="s">
        <v>40</v>
      </c>
      <c r="E14" s="7"/>
      <c r="F14" s="8" t="s">
        <v>31</v>
      </c>
      <c r="G14" s="7" t="s">
        <v>41</v>
      </c>
      <c r="H14" s="8">
        <v>1</v>
      </c>
      <c r="I14" s="7">
        <v>5</v>
      </c>
      <c r="J14" s="8">
        <v>45</v>
      </c>
      <c r="K14" s="7">
        <f t="shared" si="1"/>
        <v>3945</v>
      </c>
      <c r="L14" s="8">
        <v>4</v>
      </c>
      <c r="M14" s="48">
        <f t="shared" si="0"/>
        <v>986.25</v>
      </c>
      <c r="N14" s="8">
        <v>1137</v>
      </c>
      <c r="O14" s="48">
        <f t="shared" si="2"/>
        <v>867.41424802110816</v>
      </c>
      <c r="P14" s="11">
        <v>9</v>
      </c>
    </row>
    <row r="15" spans="2:16" x14ac:dyDescent="0.2">
      <c r="B15" s="6" t="s">
        <v>42</v>
      </c>
      <c r="C15" s="28" t="s">
        <v>23</v>
      </c>
      <c r="D15" s="8">
        <v>1679</v>
      </c>
      <c r="E15" s="7" t="s">
        <v>43</v>
      </c>
      <c r="F15" s="8" t="s">
        <v>31</v>
      </c>
      <c r="G15" s="7" t="s">
        <v>44</v>
      </c>
      <c r="H15" s="8">
        <v>1</v>
      </c>
      <c r="I15" s="7">
        <v>5</v>
      </c>
      <c r="J15" s="8">
        <v>27</v>
      </c>
      <c r="K15" s="7">
        <f t="shared" si="1"/>
        <v>3927</v>
      </c>
      <c r="L15" s="8">
        <v>4</v>
      </c>
      <c r="M15" s="48">
        <f t="shared" si="0"/>
        <v>981.75</v>
      </c>
      <c r="N15" s="8">
        <v>1128</v>
      </c>
      <c r="O15" s="48">
        <f t="shared" si="2"/>
        <v>870.34574468085111</v>
      </c>
      <c r="P15" s="11">
        <v>10</v>
      </c>
    </row>
    <row r="16" spans="2:16" x14ac:dyDescent="0.2">
      <c r="B16" s="6" t="s">
        <v>45</v>
      </c>
      <c r="C16" s="28" t="s">
        <v>46</v>
      </c>
      <c r="D16" s="8">
        <v>14179</v>
      </c>
      <c r="E16" s="7"/>
      <c r="F16" s="8" t="s">
        <v>31</v>
      </c>
      <c r="G16" s="7" t="s">
        <v>47</v>
      </c>
      <c r="H16" s="8">
        <v>1</v>
      </c>
      <c r="I16" s="7">
        <v>8</v>
      </c>
      <c r="J16" s="8">
        <v>7</v>
      </c>
      <c r="K16" s="7">
        <f t="shared" si="1"/>
        <v>4087</v>
      </c>
      <c r="L16" s="8">
        <v>4</v>
      </c>
      <c r="M16" s="48">
        <f t="shared" si="0"/>
        <v>1021.75</v>
      </c>
      <c r="N16" s="8">
        <v>1130</v>
      </c>
      <c r="O16" s="48">
        <f t="shared" si="2"/>
        <v>904.2035398230089</v>
      </c>
      <c r="P16" s="11">
        <v>11</v>
      </c>
    </row>
    <row r="17" spans="2:16" x14ac:dyDescent="0.2">
      <c r="B17" s="6" t="s">
        <v>48</v>
      </c>
      <c r="C17" s="28" t="s">
        <v>17</v>
      </c>
      <c r="D17" s="8">
        <v>1197</v>
      </c>
      <c r="E17" s="7"/>
      <c r="F17" s="8"/>
      <c r="G17" s="7" t="s">
        <v>49</v>
      </c>
      <c r="H17" s="8">
        <v>1</v>
      </c>
      <c r="I17" s="7">
        <v>9</v>
      </c>
      <c r="J17" s="8">
        <v>38</v>
      </c>
      <c r="K17" s="7">
        <f t="shared" si="1"/>
        <v>4178</v>
      </c>
      <c r="L17" s="8">
        <v>5</v>
      </c>
      <c r="M17" s="48">
        <f t="shared" si="0"/>
        <v>835.6</v>
      </c>
      <c r="N17" s="8">
        <v>922</v>
      </c>
      <c r="O17" s="48">
        <f t="shared" si="2"/>
        <v>906.29067245119302</v>
      </c>
      <c r="P17" s="11">
        <v>12</v>
      </c>
    </row>
    <row r="18" spans="2:16" x14ac:dyDescent="0.2">
      <c r="B18" s="6" t="s">
        <v>50</v>
      </c>
      <c r="C18" s="28" t="s">
        <v>39</v>
      </c>
      <c r="D18" s="8">
        <v>10318</v>
      </c>
      <c r="E18" s="7"/>
      <c r="F18" s="8" t="s">
        <v>31</v>
      </c>
      <c r="G18" s="7" t="s">
        <v>51</v>
      </c>
      <c r="H18" s="8">
        <v>1</v>
      </c>
      <c r="I18" s="7">
        <v>8</v>
      </c>
      <c r="J18" s="8">
        <v>14</v>
      </c>
      <c r="K18" s="7">
        <f t="shared" si="1"/>
        <v>4094</v>
      </c>
      <c r="L18" s="8">
        <v>4</v>
      </c>
      <c r="M18" s="48">
        <f t="shared" si="0"/>
        <v>1023.5</v>
      </c>
      <c r="N18" s="8">
        <v>1103</v>
      </c>
      <c r="O18" s="48">
        <f t="shared" si="2"/>
        <v>927.92384406165002</v>
      </c>
      <c r="P18" s="11">
        <v>13</v>
      </c>
    </row>
    <row r="19" spans="2:16" x14ac:dyDescent="0.2">
      <c r="B19" s="6" t="s">
        <v>52</v>
      </c>
      <c r="C19" s="28" t="s">
        <v>46</v>
      </c>
      <c r="D19" s="8">
        <v>21778</v>
      </c>
      <c r="E19" s="7"/>
      <c r="F19" s="8" t="s">
        <v>31</v>
      </c>
      <c r="G19" s="7" t="s">
        <v>53</v>
      </c>
      <c r="H19" s="8">
        <v>1</v>
      </c>
      <c r="I19" s="7">
        <v>9</v>
      </c>
      <c r="J19" s="8">
        <v>45</v>
      </c>
      <c r="K19" s="7">
        <f t="shared" si="1"/>
        <v>4185</v>
      </c>
      <c r="L19" s="8">
        <v>4</v>
      </c>
      <c r="M19" s="48">
        <f t="shared" si="0"/>
        <v>1046.25</v>
      </c>
      <c r="N19" s="8">
        <v>1122</v>
      </c>
      <c r="O19" s="48">
        <f t="shared" si="2"/>
        <v>932.48663101604279</v>
      </c>
      <c r="P19" s="11">
        <v>14</v>
      </c>
    </row>
    <row r="20" spans="2:16" x14ac:dyDescent="0.2">
      <c r="B20" s="6" t="s">
        <v>58</v>
      </c>
      <c r="C20" s="28" t="s">
        <v>39</v>
      </c>
      <c r="D20" s="8">
        <v>2012</v>
      </c>
      <c r="E20" s="7"/>
      <c r="F20" s="8" t="s">
        <v>31</v>
      </c>
      <c r="G20" s="7" t="s">
        <v>59</v>
      </c>
      <c r="H20" s="8">
        <v>1</v>
      </c>
      <c r="I20" s="7">
        <v>11</v>
      </c>
      <c r="J20" s="8">
        <v>32</v>
      </c>
      <c r="K20" s="7">
        <f t="shared" si="1"/>
        <v>4292</v>
      </c>
      <c r="L20" s="8">
        <v>5</v>
      </c>
      <c r="M20" s="48">
        <f t="shared" ref="M20" si="5">SUM(K20/L20)</f>
        <v>858.4</v>
      </c>
      <c r="N20" s="8">
        <v>906</v>
      </c>
      <c r="O20" s="48">
        <f t="shared" ref="O20" si="6">SUM(M20*1000)/N20</f>
        <v>947.46136865342169</v>
      </c>
      <c r="P20" s="11">
        <v>15</v>
      </c>
    </row>
    <row r="21" spans="2:16" x14ac:dyDescent="0.2">
      <c r="B21" s="6" t="s">
        <v>56</v>
      </c>
      <c r="C21" s="28" t="s">
        <v>29</v>
      </c>
      <c r="D21" s="8">
        <v>12808</v>
      </c>
      <c r="E21" s="7" t="s">
        <v>57</v>
      </c>
      <c r="F21" s="8" t="s">
        <v>31</v>
      </c>
      <c r="G21" s="7" t="s">
        <v>47</v>
      </c>
      <c r="H21" s="8">
        <v>1</v>
      </c>
      <c r="I21" s="7">
        <v>1</v>
      </c>
      <c r="J21" s="8">
        <v>35</v>
      </c>
      <c r="K21" s="7">
        <f t="shared" si="1"/>
        <v>3695</v>
      </c>
      <c r="L21" s="8">
        <v>3</v>
      </c>
      <c r="M21" s="48">
        <f t="shared" si="0"/>
        <v>1231.6666666666667</v>
      </c>
      <c r="N21" s="8">
        <v>1130</v>
      </c>
      <c r="O21" s="48">
        <f t="shared" si="2"/>
        <v>1089.9705014749263</v>
      </c>
      <c r="P21" s="11">
        <v>16</v>
      </c>
    </row>
    <row r="22" spans="2:16" x14ac:dyDescent="0.2">
      <c r="B22" s="6" t="s">
        <v>60</v>
      </c>
      <c r="C22" s="28" t="s">
        <v>29</v>
      </c>
      <c r="D22" s="8">
        <v>7654</v>
      </c>
      <c r="E22" s="7" t="s">
        <v>61</v>
      </c>
      <c r="F22" s="8" t="s">
        <v>31</v>
      </c>
      <c r="G22" s="7" t="s">
        <v>62</v>
      </c>
      <c r="H22" s="8">
        <v>1</v>
      </c>
      <c r="I22" s="7">
        <v>14</v>
      </c>
      <c r="J22" s="8">
        <v>5</v>
      </c>
      <c r="K22" s="7">
        <f t="shared" si="1"/>
        <v>4445</v>
      </c>
      <c r="L22" s="8">
        <v>3</v>
      </c>
      <c r="M22" s="48">
        <f t="shared" si="0"/>
        <v>1481.6666666666667</v>
      </c>
      <c r="N22" s="8">
        <v>1200</v>
      </c>
      <c r="O22" s="48">
        <f t="shared" si="2"/>
        <v>1234.7222222222224</v>
      </c>
      <c r="P22" s="11">
        <v>17</v>
      </c>
    </row>
    <row r="23" spans="2:16" x14ac:dyDescent="0.2">
      <c r="B23" s="6" t="s">
        <v>63</v>
      </c>
      <c r="C23" s="28" t="s">
        <v>29</v>
      </c>
      <c r="D23" s="8">
        <v>22578</v>
      </c>
      <c r="E23" s="7" t="s">
        <v>64</v>
      </c>
      <c r="F23" s="8" t="s">
        <v>31</v>
      </c>
      <c r="G23" s="7" t="s">
        <v>53</v>
      </c>
      <c r="H23" s="8" t="s">
        <v>65</v>
      </c>
      <c r="I23" s="7" t="s">
        <v>65</v>
      </c>
      <c r="J23" s="8" t="s">
        <v>65</v>
      </c>
      <c r="K23" s="7" t="e">
        <f t="shared" si="1"/>
        <v>#VALUE!</v>
      </c>
      <c r="L23" s="8">
        <v>0</v>
      </c>
      <c r="M23" s="48" t="e">
        <f t="shared" si="0"/>
        <v>#VALUE!</v>
      </c>
      <c r="N23" s="8">
        <v>1122</v>
      </c>
      <c r="O23" s="48" t="e">
        <f t="shared" si="2"/>
        <v>#VALUE!</v>
      </c>
      <c r="P23" s="27" t="s">
        <v>65</v>
      </c>
    </row>
    <row r="24" spans="2:16" x14ac:dyDescent="0.2">
      <c r="B24" s="6" t="s">
        <v>66</v>
      </c>
      <c r="C24" s="28" t="s">
        <v>46</v>
      </c>
      <c r="D24" s="8">
        <v>3802</v>
      </c>
      <c r="E24" s="7"/>
      <c r="F24" s="8" t="s">
        <v>31</v>
      </c>
      <c r="G24" s="7" t="s">
        <v>67</v>
      </c>
      <c r="H24" s="8" t="s">
        <v>68</v>
      </c>
      <c r="I24" s="7" t="s">
        <v>68</v>
      </c>
      <c r="J24" s="8" t="s">
        <v>68</v>
      </c>
      <c r="K24" s="7" t="e">
        <f t="shared" si="1"/>
        <v>#VALUE!</v>
      </c>
      <c r="L24" s="8">
        <v>0</v>
      </c>
      <c r="M24" s="48" t="e">
        <f t="shared" si="0"/>
        <v>#VALUE!</v>
      </c>
      <c r="N24" s="8">
        <v>1142</v>
      </c>
      <c r="O24" s="48" t="e">
        <f t="shared" si="2"/>
        <v>#VALUE!</v>
      </c>
      <c r="P24" s="27" t="s">
        <v>68</v>
      </c>
    </row>
    <row r="25" spans="2:16" ht="16" thickBot="1" x14ac:dyDescent="0.25">
      <c r="B25" s="12"/>
      <c r="C25" s="13"/>
      <c r="D25" s="14"/>
      <c r="E25" s="13"/>
      <c r="F25" s="14"/>
      <c r="G25" s="13"/>
      <c r="H25" s="14"/>
      <c r="I25" s="13"/>
      <c r="J25" s="14"/>
      <c r="K25" s="13"/>
      <c r="L25" s="14"/>
      <c r="M25" s="13"/>
      <c r="N25" s="14"/>
      <c r="O25" s="13"/>
      <c r="P25" s="15"/>
    </row>
    <row r="26" spans="2:16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2:16" x14ac:dyDescent="0.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2:16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2:16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2:16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2:16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2:16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2:15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2:15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2:15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2:15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2:15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2:15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2:15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2:15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15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5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2:15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2:15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2:15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2:15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2:15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2:15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2:15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2:15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2:15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2:15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2:15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2:15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2:15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2:15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2:15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2:15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</sheetData>
  <mergeCells count="15">
    <mergeCell ref="B1:P1"/>
    <mergeCell ref="M3:M4"/>
    <mergeCell ref="N3:N4"/>
    <mergeCell ref="O3:O4"/>
    <mergeCell ref="P3:P4"/>
    <mergeCell ref="B2:P2"/>
    <mergeCell ref="B3:B4"/>
    <mergeCell ref="C3:C4"/>
    <mergeCell ref="D3:D4"/>
    <mergeCell ref="E3:E4"/>
    <mergeCell ref="F3:F4"/>
    <mergeCell ref="G3:G4"/>
    <mergeCell ref="H3:J3"/>
    <mergeCell ref="K3:K4"/>
    <mergeCell ref="L3:L4"/>
  </mergeCells>
  <conditionalFormatting sqref="C6:C24">
    <cfRule type="cellIs" dxfId="57" priority="1" operator="equal">
      <formula>"TEYC"</formula>
    </cfRule>
    <cfRule type="cellIs" dxfId="56" priority="2" operator="equal">
      <formula>"LSC"</formula>
    </cfRule>
    <cfRule type="cellIs" dxfId="55" priority="3" operator="equal">
      <formula>"AYC"</formula>
    </cfRule>
    <cfRule type="cellIs" dxfId="54" priority="4" operator="equal">
      <formula>"BYC"</formula>
    </cfRule>
    <cfRule type="cellIs" dxfId="53" priority="5" operator="equal">
      <formula>"EYC"</formula>
    </cfRule>
  </conditionalFormatting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B1:P24"/>
  <sheetViews>
    <sheetView zoomScale="120" zoomScaleNormal="120" workbookViewId="0">
      <selection activeCell="C26" sqref="C26"/>
    </sheetView>
  </sheetViews>
  <sheetFormatPr baseColWidth="10" defaultColWidth="8.83203125" defaultRowHeight="15" x14ac:dyDescent="0.2"/>
  <cols>
    <col min="1" max="1" width="3" customWidth="1"/>
    <col min="2" max="2" width="14.5" bestFit="1" customWidth="1"/>
    <col min="3" max="4" width="9.1640625" customWidth="1"/>
    <col min="5" max="5" width="13.1640625" bestFit="1" customWidth="1"/>
    <col min="6" max="6" width="9.1640625" customWidth="1"/>
  </cols>
  <sheetData>
    <row r="1" spans="2:16" ht="20" thickBot="1" x14ac:dyDescent="0.3">
      <c r="B1" s="120" t="s">
        <v>125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2:16" ht="20" thickBot="1" x14ac:dyDescent="0.3">
      <c r="B2" s="120" t="s">
        <v>128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2:16" ht="48.75" customHeight="1" thickBot="1" x14ac:dyDescent="0.25">
      <c r="B3" s="126" t="s">
        <v>0</v>
      </c>
      <c r="C3" s="127" t="s">
        <v>1</v>
      </c>
      <c r="D3" s="123" t="s">
        <v>2</v>
      </c>
      <c r="E3" s="123" t="s">
        <v>3</v>
      </c>
      <c r="F3" s="123" t="s">
        <v>4</v>
      </c>
      <c r="G3" s="123" t="s">
        <v>5</v>
      </c>
      <c r="H3" s="128" t="s">
        <v>6</v>
      </c>
      <c r="I3" s="128"/>
      <c r="J3" s="128"/>
      <c r="K3" s="122" t="s">
        <v>7</v>
      </c>
      <c r="L3" s="122" t="s">
        <v>8</v>
      </c>
      <c r="M3" s="122" t="s">
        <v>9</v>
      </c>
      <c r="N3" s="123" t="s">
        <v>10</v>
      </c>
      <c r="O3" s="124" t="s">
        <v>11</v>
      </c>
      <c r="P3" s="125" t="s">
        <v>12</v>
      </c>
    </row>
    <row r="4" spans="2:16" ht="14" customHeight="1" thickBot="1" x14ac:dyDescent="0.25">
      <c r="B4" s="126"/>
      <c r="C4" s="127"/>
      <c r="D4" s="123"/>
      <c r="E4" s="123"/>
      <c r="F4" s="123"/>
      <c r="G4" s="123"/>
      <c r="H4" s="29" t="s">
        <v>13</v>
      </c>
      <c r="I4" s="30" t="s">
        <v>14</v>
      </c>
      <c r="J4" s="29" t="s">
        <v>15</v>
      </c>
      <c r="K4" s="122"/>
      <c r="L4" s="122"/>
      <c r="M4" s="122"/>
      <c r="N4" s="123"/>
      <c r="O4" s="124"/>
      <c r="P4" s="125"/>
    </row>
    <row r="5" spans="2:16" ht="15.75" customHeight="1" x14ac:dyDescent="0.2">
      <c r="B5" s="31" t="s">
        <v>69</v>
      </c>
      <c r="C5" s="32" t="s">
        <v>161</v>
      </c>
      <c r="D5" s="33">
        <v>1525</v>
      </c>
      <c r="E5" s="34"/>
      <c r="F5" s="33" t="s">
        <v>27</v>
      </c>
      <c r="G5" s="34" t="s">
        <v>19</v>
      </c>
      <c r="H5" s="33">
        <v>1</v>
      </c>
      <c r="I5" s="34">
        <v>1</v>
      </c>
      <c r="J5" s="33">
        <v>16</v>
      </c>
      <c r="K5" s="34">
        <f>((H5*60*60)+(I5*60)+(J5))</f>
        <v>3676</v>
      </c>
      <c r="L5" s="33">
        <v>4</v>
      </c>
      <c r="M5" s="35">
        <f t="shared" ref="M5:M23" si="0">SUM(K5/L5)</f>
        <v>919</v>
      </c>
      <c r="N5" s="33">
        <v>1147</v>
      </c>
      <c r="O5" s="45">
        <f t="shared" ref="O5:O23" si="1">SUM(M5*1000)/N5</f>
        <v>801.2205754141238</v>
      </c>
      <c r="P5" s="36">
        <v>1</v>
      </c>
    </row>
    <row r="6" spans="2:16" x14ac:dyDescent="0.2">
      <c r="B6" s="37" t="s">
        <v>70</v>
      </c>
      <c r="C6" s="32" t="s">
        <v>161</v>
      </c>
      <c r="D6" s="38">
        <v>172424</v>
      </c>
      <c r="E6" s="39"/>
      <c r="F6" s="38" t="s">
        <v>27</v>
      </c>
      <c r="G6" s="39" t="s">
        <v>19</v>
      </c>
      <c r="H6" s="38">
        <v>1</v>
      </c>
      <c r="I6" s="39">
        <v>1</v>
      </c>
      <c r="J6" s="38">
        <v>30</v>
      </c>
      <c r="K6" s="39">
        <f>((H6*60*60)+(I6*60)+(J6))</f>
        <v>3690</v>
      </c>
      <c r="L6" s="38">
        <v>4</v>
      </c>
      <c r="M6" s="40">
        <f t="shared" si="0"/>
        <v>922.5</v>
      </c>
      <c r="N6" s="38">
        <v>1147</v>
      </c>
      <c r="O6" s="46">
        <f t="shared" si="1"/>
        <v>804.27201394943336</v>
      </c>
      <c r="P6" s="36">
        <v>2</v>
      </c>
    </row>
    <row r="7" spans="2:16" x14ac:dyDescent="0.2">
      <c r="B7" s="37" t="s">
        <v>71</v>
      </c>
      <c r="C7" s="32" t="s">
        <v>161</v>
      </c>
      <c r="D7" s="38">
        <v>218959</v>
      </c>
      <c r="E7" s="39"/>
      <c r="F7" s="38" t="s">
        <v>27</v>
      </c>
      <c r="G7" s="39" t="s">
        <v>19</v>
      </c>
      <c r="H7" s="38">
        <v>1</v>
      </c>
      <c r="I7" s="39">
        <v>3</v>
      </c>
      <c r="J7" s="38">
        <v>10</v>
      </c>
      <c r="K7" s="39">
        <f t="shared" ref="K7:K23" si="2">((H7*60*60)+(I7*60)+(J7))</f>
        <v>3790</v>
      </c>
      <c r="L7" s="38">
        <v>4</v>
      </c>
      <c r="M7" s="40">
        <f t="shared" si="0"/>
        <v>947.5</v>
      </c>
      <c r="N7" s="38">
        <v>1147</v>
      </c>
      <c r="O7" s="46">
        <f t="shared" si="1"/>
        <v>826.06800348735828</v>
      </c>
      <c r="P7" s="36">
        <v>3</v>
      </c>
    </row>
    <row r="8" spans="2:16" x14ac:dyDescent="0.2">
      <c r="B8" s="37" t="s">
        <v>72</v>
      </c>
      <c r="C8" s="32" t="s">
        <v>161</v>
      </c>
      <c r="D8" s="38">
        <v>115702</v>
      </c>
      <c r="E8" s="39"/>
      <c r="F8" s="38" t="s">
        <v>27</v>
      </c>
      <c r="G8" s="39" t="s">
        <v>19</v>
      </c>
      <c r="H8" s="38">
        <v>1</v>
      </c>
      <c r="I8" s="39">
        <v>5</v>
      </c>
      <c r="J8" s="38">
        <v>48</v>
      </c>
      <c r="K8" s="39">
        <f t="shared" si="2"/>
        <v>3948</v>
      </c>
      <c r="L8" s="38">
        <v>4</v>
      </c>
      <c r="M8" s="40">
        <f t="shared" si="0"/>
        <v>987</v>
      </c>
      <c r="N8" s="38">
        <v>1147</v>
      </c>
      <c r="O8" s="46">
        <f t="shared" si="1"/>
        <v>860.50566695727991</v>
      </c>
      <c r="P8" s="36">
        <v>4</v>
      </c>
    </row>
    <row r="9" spans="2:16" x14ac:dyDescent="0.2">
      <c r="B9" s="37" t="s">
        <v>73</v>
      </c>
      <c r="C9" s="32" t="s">
        <v>46</v>
      </c>
      <c r="D9" s="38">
        <v>3875</v>
      </c>
      <c r="E9" s="39"/>
      <c r="F9" s="38"/>
      <c r="G9" s="39" t="s">
        <v>67</v>
      </c>
      <c r="H9" s="38">
        <v>1</v>
      </c>
      <c r="I9" s="39">
        <v>5</v>
      </c>
      <c r="J9" s="38">
        <v>42</v>
      </c>
      <c r="K9" s="39">
        <f t="shared" si="2"/>
        <v>3942</v>
      </c>
      <c r="L9" s="38">
        <v>4</v>
      </c>
      <c r="M9" s="40">
        <f t="shared" si="0"/>
        <v>985.5</v>
      </c>
      <c r="N9" s="38">
        <v>1142</v>
      </c>
      <c r="O9" s="46">
        <f t="shared" si="1"/>
        <v>862.95971978984244</v>
      </c>
      <c r="P9" s="36">
        <v>5</v>
      </c>
    </row>
    <row r="10" spans="2:16" x14ac:dyDescent="0.2">
      <c r="B10" s="37" t="s">
        <v>74</v>
      </c>
      <c r="C10" s="32" t="s">
        <v>46</v>
      </c>
      <c r="D10" s="38">
        <v>3355</v>
      </c>
      <c r="E10" s="39"/>
      <c r="F10" s="38"/>
      <c r="G10" s="39" t="s">
        <v>67</v>
      </c>
      <c r="H10" s="38">
        <v>1</v>
      </c>
      <c r="I10" s="39">
        <v>6</v>
      </c>
      <c r="J10" s="38">
        <v>5</v>
      </c>
      <c r="K10" s="39">
        <f t="shared" si="2"/>
        <v>3965</v>
      </c>
      <c r="L10" s="38">
        <v>4</v>
      </c>
      <c r="M10" s="40">
        <f t="shared" si="0"/>
        <v>991.25</v>
      </c>
      <c r="N10" s="38">
        <v>1142</v>
      </c>
      <c r="O10" s="46">
        <f t="shared" si="1"/>
        <v>867.9947460595447</v>
      </c>
      <c r="P10" s="36">
        <v>6</v>
      </c>
    </row>
    <row r="11" spans="2:16" x14ac:dyDescent="0.2">
      <c r="B11" s="37" t="s">
        <v>75</v>
      </c>
      <c r="C11" s="32" t="s">
        <v>162</v>
      </c>
      <c r="D11" s="38">
        <v>4</v>
      </c>
      <c r="E11" s="39"/>
      <c r="F11" s="38" t="s">
        <v>27</v>
      </c>
      <c r="G11" s="39" t="s">
        <v>19</v>
      </c>
      <c r="H11" s="38">
        <v>1</v>
      </c>
      <c r="I11" s="39">
        <v>6</v>
      </c>
      <c r="J11" s="38">
        <v>45</v>
      </c>
      <c r="K11" s="39">
        <f t="shared" si="2"/>
        <v>4005</v>
      </c>
      <c r="L11" s="38">
        <v>4</v>
      </c>
      <c r="M11" s="40">
        <f t="shared" si="0"/>
        <v>1001.25</v>
      </c>
      <c r="N11" s="38">
        <v>1147</v>
      </c>
      <c r="O11" s="46">
        <f t="shared" si="1"/>
        <v>872.9293809938971</v>
      </c>
      <c r="P11" s="36">
        <v>7</v>
      </c>
    </row>
    <row r="12" spans="2:16" x14ac:dyDescent="0.2">
      <c r="B12" s="37" t="s">
        <v>76</v>
      </c>
      <c r="C12" s="32" t="s">
        <v>46</v>
      </c>
      <c r="D12" s="38">
        <v>3866</v>
      </c>
      <c r="E12" s="39"/>
      <c r="F12" s="38"/>
      <c r="G12" s="39" t="s">
        <v>67</v>
      </c>
      <c r="H12" s="38">
        <v>1</v>
      </c>
      <c r="I12" s="39">
        <v>6</v>
      </c>
      <c r="J12" s="38">
        <v>32</v>
      </c>
      <c r="K12" s="39">
        <f t="shared" si="2"/>
        <v>3992</v>
      </c>
      <c r="L12" s="38">
        <v>4</v>
      </c>
      <c r="M12" s="40">
        <f t="shared" si="0"/>
        <v>998</v>
      </c>
      <c r="N12" s="38">
        <v>1142</v>
      </c>
      <c r="O12" s="46">
        <f t="shared" si="1"/>
        <v>873.90542907180384</v>
      </c>
      <c r="P12" s="36">
        <v>8</v>
      </c>
    </row>
    <row r="13" spans="2:16" x14ac:dyDescent="0.2">
      <c r="B13" s="37" t="s">
        <v>77</v>
      </c>
      <c r="C13" s="32" t="s">
        <v>163</v>
      </c>
      <c r="D13" s="38">
        <v>88576</v>
      </c>
      <c r="E13" s="39"/>
      <c r="F13" s="38" t="s">
        <v>27</v>
      </c>
      <c r="G13" s="39" t="s">
        <v>19</v>
      </c>
      <c r="H13" s="38">
        <v>1</v>
      </c>
      <c r="I13" s="39">
        <v>6</v>
      </c>
      <c r="J13" s="38">
        <v>55</v>
      </c>
      <c r="K13" s="39">
        <f t="shared" si="2"/>
        <v>4015</v>
      </c>
      <c r="L13" s="38">
        <v>4</v>
      </c>
      <c r="M13" s="40">
        <f t="shared" si="0"/>
        <v>1003.75</v>
      </c>
      <c r="N13" s="38">
        <v>1147</v>
      </c>
      <c r="O13" s="46">
        <f t="shared" si="1"/>
        <v>875.10897994768959</v>
      </c>
      <c r="P13" s="36">
        <v>9</v>
      </c>
    </row>
    <row r="14" spans="2:16" x14ac:dyDescent="0.2">
      <c r="B14" s="37" t="s">
        <v>78</v>
      </c>
      <c r="C14" s="32" t="s">
        <v>46</v>
      </c>
      <c r="D14" s="38">
        <v>3978</v>
      </c>
      <c r="E14" s="39"/>
      <c r="F14" s="38"/>
      <c r="G14" s="39" t="s">
        <v>67</v>
      </c>
      <c r="H14" s="38">
        <v>1</v>
      </c>
      <c r="I14" s="39">
        <v>6</v>
      </c>
      <c r="J14" s="38">
        <v>45</v>
      </c>
      <c r="K14" s="39">
        <f t="shared" si="2"/>
        <v>4005</v>
      </c>
      <c r="L14" s="38">
        <v>4</v>
      </c>
      <c r="M14" s="40">
        <f t="shared" si="0"/>
        <v>1001.25</v>
      </c>
      <c r="N14" s="38">
        <v>1142</v>
      </c>
      <c r="O14" s="46">
        <f t="shared" si="1"/>
        <v>876.75131348511388</v>
      </c>
      <c r="P14" s="36">
        <v>10</v>
      </c>
    </row>
    <row r="15" spans="2:16" x14ac:dyDescent="0.2">
      <c r="B15" s="37" t="s">
        <v>79</v>
      </c>
      <c r="C15" s="32" t="s">
        <v>163</v>
      </c>
      <c r="D15" s="38">
        <v>7346</v>
      </c>
      <c r="E15" s="39"/>
      <c r="F15" s="38" t="s">
        <v>80</v>
      </c>
      <c r="G15" s="39" t="s">
        <v>62</v>
      </c>
      <c r="H15" s="38">
        <v>1</v>
      </c>
      <c r="I15" s="39">
        <v>11</v>
      </c>
      <c r="J15" s="38">
        <v>54</v>
      </c>
      <c r="K15" s="39">
        <f t="shared" si="2"/>
        <v>4314</v>
      </c>
      <c r="L15" s="38">
        <v>4</v>
      </c>
      <c r="M15" s="40">
        <f t="shared" si="0"/>
        <v>1078.5</v>
      </c>
      <c r="N15" s="38">
        <v>1200</v>
      </c>
      <c r="O15" s="46">
        <f t="shared" si="1"/>
        <v>898.75</v>
      </c>
      <c r="P15" s="36">
        <v>11</v>
      </c>
    </row>
    <row r="16" spans="2:16" x14ac:dyDescent="0.2">
      <c r="B16" s="37" t="s">
        <v>81</v>
      </c>
      <c r="C16" s="32" t="s">
        <v>163</v>
      </c>
      <c r="D16" s="38">
        <v>142204</v>
      </c>
      <c r="E16" s="39"/>
      <c r="F16" s="38" t="s">
        <v>27</v>
      </c>
      <c r="G16" s="39" t="s">
        <v>19</v>
      </c>
      <c r="H16" s="38">
        <v>1</v>
      </c>
      <c r="I16" s="39">
        <v>9</v>
      </c>
      <c r="J16" s="38">
        <v>14</v>
      </c>
      <c r="K16" s="39">
        <f t="shared" si="2"/>
        <v>4154</v>
      </c>
      <c r="L16" s="38">
        <v>4</v>
      </c>
      <c r="M16" s="40">
        <f t="shared" si="0"/>
        <v>1038.5</v>
      </c>
      <c r="N16" s="38">
        <v>1147</v>
      </c>
      <c r="O16" s="46">
        <f t="shared" si="1"/>
        <v>905.40540540540542</v>
      </c>
      <c r="P16" s="36">
        <v>12</v>
      </c>
    </row>
    <row r="17" spans="2:16" x14ac:dyDescent="0.2">
      <c r="B17" s="37" t="s">
        <v>82</v>
      </c>
      <c r="C17" s="32" t="s">
        <v>162</v>
      </c>
      <c r="D17" s="38">
        <v>137381</v>
      </c>
      <c r="E17" s="39"/>
      <c r="F17" s="38" t="s">
        <v>27</v>
      </c>
      <c r="G17" s="39" t="s">
        <v>19</v>
      </c>
      <c r="H17" s="38">
        <v>1</v>
      </c>
      <c r="I17" s="39">
        <v>9</v>
      </c>
      <c r="J17" s="38">
        <v>18</v>
      </c>
      <c r="K17" s="39">
        <f t="shared" si="2"/>
        <v>4158</v>
      </c>
      <c r="L17" s="38">
        <v>4</v>
      </c>
      <c r="M17" s="40">
        <f t="shared" si="0"/>
        <v>1039.5</v>
      </c>
      <c r="N17" s="38">
        <v>1147</v>
      </c>
      <c r="O17" s="46">
        <f t="shared" si="1"/>
        <v>906.27724498692237</v>
      </c>
      <c r="P17" s="36">
        <v>13</v>
      </c>
    </row>
    <row r="18" spans="2:16" x14ac:dyDescent="0.2">
      <c r="B18" s="37" t="s">
        <v>83</v>
      </c>
      <c r="C18" s="32" t="s">
        <v>162</v>
      </c>
      <c r="D18" s="38">
        <v>20</v>
      </c>
      <c r="E18" s="39"/>
      <c r="F18" s="38" t="s">
        <v>27</v>
      </c>
      <c r="G18" s="39" t="s">
        <v>19</v>
      </c>
      <c r="H18" s="38">
        <v>1</v>
      </c>
      <c r="I18" s="39">
        <v>9</v>
      </c>
      <c r="J18" s="38">
        <v>43</v>
      </c>
      <c r="K18" s="39">
        <f t="shared" si="2"/>
        <v>4183</v>
      </c>
      <c r="L18" s="38">
        <v>4</v>
      </c>
      <c r="M18" s="40">
        <f t="shared" si="0"/>
        <v>1045.75</v>
      </c>
      <c r="N18" s="38">
        <v>1147</v>
      </c>
      <c r="O18" s="46">
        <f t="shared" si="1"/>
        <v>911.72624237140371</v>
      </c>
      <c r="P18" s="36">
        <v>14</v>
      </c>
    </row>
    <row r="19" spans="2:16" x14ac:dyDescent="0.2">
      <c r="B19" s="37" t="s">
        <v>89</v>
      </c>
      <c r="C19" s="32" t="s">
        <v>39</v>
      </c>
      <c r="D19" s="38">
        <v>115539</v>
      </c>
      <c r="E19" s="39"/>
      <c r="F19" s="38" t="s">
        <v>31</v>
      </c>
      <c r="G19" s="39" t="s">
        <v>19</v>
      </c>
      <c r="H19" s="38">
        <v>1</v>
      </c>
      <c r="I19" s="39">
        <v>7</v>
      </c>
      <c r="J19" s="38">
        <v>0</v>
      </c>
      <c r="K19" s="39">
        <f t="shared" si="2"/>
        <v>4020</v>
      </c>
      <c r="L19" s="38">
        <v>4</v>
      </c>
      <c r="M19" s="40">
        <f t="shared" si="0"/>
        <v>1005</v>
      </c>
      <c r="N19" s="38">
        <v>1100</v>
      </c>
      <c r="O19" s="46">
        <f t="shared" si="1"/>
        <v>913.63636363636363</v>
      </c>
      <c r="P19" s="36">
        <v>15</v>
      </c>
    </row>
    <row r="20" spans="2:16" x14ac:dyDescent="0.2">
      <c r="B20" s="37" t="s">
        <v>84</v>
      </c>
      <c r="C20" s="32" t="s">
        <v>162</v>
      </c>
      <c r="D20" s="38">
        <v>199700</v>
      </c>
      <c r="E20" s="39"/>
      <c r="F20" s="38" t="s">
        <v>27</v>
      </c>
      <c r="G20" s="39" t="s">
        <v>19</v>
      </c>
      <c r="H20" s="38">
        <v>1</v>
      </c>
      <c r="I20" s="39">
        <v>10</v>
      </c>
      <c r="J20" s="38">
        <v>45</v>
      </c>
      <c r="K20" s="39">
        <f t="shared" si="2"/>
        <v>4245</v>
      </c>
      <c r="L20" s="38">
        <v>4</v>
      </c>
      <c r="M20" s="40">
        <f t="shared" si="0"/>
        <v>1061.25</v>
      </c>
      <c r="N20" s="38">
        <v>1147</v>
      </c>
      <c r="O20" s="46">
        <f t="shared" si="1"/>
        <v>925.23975588491714</v>
      </c>
      <c r="P20" s="36">
        <v>16</v>
      </c>
    </row>
    <row r="21" spans="2:16" x14ac:dyDescent="0.2">
      <c r="B21" s="37" t="s">
        <v>85</v>
      </c>
      <c r="C21" s="32" t="s">
        <v>163</v>
      </c>
      <c r="D21" s="38">
        <v>182551</v>
      </c>
      <c r="E21" s="39"/>
      <c r="F21" s="38" t="s">
        <v>27</v>
      </c>
      <c r="G21" s="39" t="s">
        <v>19</v>
      </c>
      <c r="H21" s="38">
        <v>1</v>
      </c>
      <c r="I21" s="39">
        <v>11</v>
      </c>
      <c r="J21" s="38">
        <v>34</v>
      </c>
      <c r="K21" s="39">
        <f t="shared" si="2"/>
        <v>4294</v>
      </c>
      <c r="L21" s="38">
        <v>4</v>
      </c>
      <c r="M21" s="40">
        <f t="shared" si="0"/>
        <v>1073.5</v>
      </c>
      <c r="N21" s="38">
        <v>1147</v>
      </c>
      <c r="O21" s="46">
        <f t="shared" si="1"/>
        <v>935.91979075850043</v>
      </c>
      <c r="P21" s="36">
        <v>17</v>
      </c>
    </row>
    <row r="22" spans="2:16" x14ac:dyDescent="0.2">
      <c r="B22" s="37" t="s">
        <v>86</v>
      </c>
      <c r="C22" s="32" t="s">
        <v>39</v>
      </c>
      <c r="D22" s="38">
        <v>12417</v>
      </c>
      <c r="E22" s="39"/>
      <c r="F22" s="38" t="s">
        <v>80</v>
      </c>
      <c r="G22" s="39" t="s">
        <v>87</v>
      </c>
      <c r="H22" s="38">
        <v>1</v>
      </c>
      <c r="I22" s="39">
        <v>2</v>
      </c>
      <c r="J22" s="38">
        <v>54</v>
      </c>
      <c r="K22" s="39">
        <f t="shared" si="2"/>
        <v>3774</v>
      </c>
      <c r="L22" s="38">
        <v>3</v>
      </c>
      <c r="M22" s="40">
        <f t="shared" si="0"/>
        <v>1258</v>
      </c>
      <c r="N22" s="38">
        <v>1260</v>
      </c>
      <c r="O22" s="46">
        <f t="shared" si="1"/>
        <v>998.41269841269843</v>
      </c>
      <c r="P22" s="36">
        <v>18</v>
      </c>
    </row>
    <row r="23" spans="2:16" x14ac:dyDescent="0.2">
      <c r="B23" s="37" t="s">
        <v>88</v>
      </c>
      <c r="C23" s="32" t="s">
        <v>39</v>
      </c>
      <c r="D23" s="38">
        <v>6581</v>
      </c>
      <c r="E23" s="39"/>
      <c r="F23" s="38" t="s">
        <v>31</v>
      </c>
      <c r="G23" s="39" t="s">
        <v>87</v>
      </c>
      <c r="H23" s="38">
        <v>1</v>
      </c>
      <c r="I23" s="39">
        <v>10</v>
      </c>
      <c r="J23" s="38">
        <v>56</v>
      </c>
      <c r="K23" s="39">
        <f t="shared" si="2"/>
        <v>4256</v>
      </c>
      <c r="L23" s="38">
        <v>3</v>
      </c>
      <c r="M23" s="40">
        <f t="shared" si="0"/>
        <v>1418.6666666666667</v>
      </c>
      <c r="N23" s="38">
        <v>1330</v>
      </c>
      <c r="O23" s="46">
        <f t="shared" si="1"/>
        <v>1066.6666666666667</v>
      </c>
      <c r="P23" s="36">
        <v>19</v>
      </c>
    </row>
    <row r="24" spans="2:16" ht="16" thickBot="1" x14ac:dyDescent="0.25">
      <c r="B24" s="41"/>
      <c r="C24" s="42"/>
      <c r="D24" s="43"/>
      <c r="E24" s="42"/>
      <c r="F24" s="43"/>
      <c r="G24" s="42"/>
      <c r="H24" s="43"/>
      <c r="I24" s="42"/>
      <c r="J24" s="43"/>
      <c r="K24" s="42"/>
      <c r="L24" s="43"/>
      <c r="M24" s="42"/>
      <c r="N24" s="43"/>
      <c r="O24" s="42"/>
      <c r="P24" s="44"/>
    </row>
  </sheetData>
  <sheetProtection selectLockedCells="1" selectUnlockedCells="1"/>
  <autoFilter ref="B3:O23" xr:uid="{00000000-0009-0000-0000-000002000000}">
    <filterColumn colId="6" showButton="0"/>
    <filterColumn colId="7" showButton="0"/>
    <filterColumn colId="13">
      <customFilters>
        <customFilter operator="notEqual" val=" "/>
      </customFilters>
    </filterColumn>
    <sortState xmlns:xlrd2="http://schemas.microsoft.com/office/spreadsheetml/2017/richdata2" ref="B6:O23">
      <sortCondition ref="O3:O23"/>
    </sortState>
  </autoFilter>
  <mergeCells count="15">
    <mergeCell ref="B1:P1"/>
    <mergeCell ref="M3:M4"/>
    <mergeCell ref="N3:N4"/>
    <mergeCell ref="O3:O4"/>
    <mergeCell ref="P3:P4"/>
    <mergeCell ref="B2:P2"/>
    <mergeCell ref="B3:B4"/>
    <mergeCell ref="C3:C4"/>
    <mergeCell ref="D3:D4"/>
    <mergeCell ref="E3:E4"/>
    <mergeCell ref="F3:F4"/>
    <mergeCell ref="G3:G4"/>
    <mergeCell ref="H3:J3"/>
    <mergeCell ref="K3:K4"/>
    <mergeCell ref="L3:L4"/>
  </mergeCells>
  <conditionalFormatting sqref="C5:C23">
    <cfRule type="cellIs" dxfId="20" priority="4" operator="equal">
      <formula>"TEYC"</formula>
    </cfRule>
    <cfRule type="cellIs" dxfId="21" priority="5" operator="equal">
      <formula>"LSC"</formula>
    </cfRule>
    <cfRule type="cellIs" dxfId="22" priority="6" operator="equal">
      <formula>"AYC"</formula>
    </cfRule>
    <cfRule type="cellIs" dxfId="23" priority="7" operator="equal">
      <formula>"BYC"</formula>
    </cfRule>
    <cfRule type="cellIs" dxfId="24" priority="8" operator="equal">
      <formula>"EYC"</formula>
    </cfRule>
    <cfRule type="cellIs" dxfId="25" priority="3" operator="equal">
      <formula>"EYC1"</formula>
    </cfRule>
    <cfRule type="cellIs" dxfId="26" priority="2" operator="equal">
      <formula>"EYC2"</formula>
    </cfRule>
    <cfRule type="cellIs" dxfId="19" priority="1" operator="equal">
      <formula>"EYC3"</formula>
    </cfRule>
  </conditionalFormatting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20"/>
  <sheetViews>
    <sheetView zoomScale="120" zoomScaleNormal="120" workbookViewId="0">
      <selection activeCell="B6" sqref="B6:P13"/>
    </sheetView>
  </sheetViews>
  <sheetFormatPr baseColWidth="10" defaultColWidth="8.83203125" defaultRowHeight="15" x14ac:dyDescent="0.2"/>
  <cols>
    <col min="1" max="1" width="3.5" customWidth="1"/>
    <col min="2" max="2" width="14.5" bestFit="1" customWidth="1"/>
    <col min="3" max="4" width="9.1640625" customWidth="1"/>
    <col min="5" max="5" width="13.1640625" bestFit="1" customWidth="1"/>
    <col min="6" max="7" width="9.1640625" customWidth="1"/>
    <col min="8" max="10" width="9.83203125" customWidth="1"/>
    <col min="11" max="14" width="9.1640625" customWidth="1"/>
    <col min="15" max="15" width="10.1640625" customWidth="1"/>
    <col min="16" max="16" width="9.1640625" customWidth="1"/>
  </cols>
  <sheetData>
    <row r="1" spans="2:16" ht="16" thickBot="1" x14ac:dyDescent="0.25"/>
    <row r="2" spans="2:16" ht="20" thickBot="1" x14ac:dyDescent="0.3">
      <c r="B2" s="120" t="s">
        <v>125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2:16" ht="20" thickBot="1" x14ac:dyDescent="0.3">
      <c r="B3" s="120" t="s">
        <v>110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2:16" ht="57.75" customHeight="1" thickBot="1" x14ac:dyDescent="0.25">
      <c r="B4" s="121" t="s">
        <v>90</v>
      </c>
      <c r="C4" s="114" t="s">
        <v>1</v>
      </c>
      <c r="D4" s="107" t="s">
        <v>2</v>
      </c>
      <c r="E4" s="107" t="s">
        <v>3</v>
      </c>
      <c r="F4" s="107" t="s">
        <v>4</v>
      </c>
      <c r="G4" s="107" t="s">
        <v>5</v>
      </c>
      <c r="H4" s="130" t="s">
        <v>111</v>
      </c>
      <c r="I4" s="130"/>
      <c r="J4" s="130"/>
      <c r="K4" s="110" t="s">
        <v>7</v>
      </c>
      <c r="L4" s="110" t="s">
        <v>8</v>
      </c>
      <c r="M4" s="110" t="s">
        <v>9</v>
      </c>
      <c r="N4" s="107" t="s">
        <v>10</v>
      </c>
      <c r="O4" s="119" t="s">
        <v>11</v>
      </c>
      <c r="P4" s="129" t="s">
        <v>12</v>
      </c>
    </row>
    <row r="5" spans="2:16" ht="34.5" customHeight="1" thickBot="1" x14ac:dyDescent="0.25">
      <c r="B5" s="121"/>
      <c r="C5" s="114"/>
      <c r="D5" s="107"/>
      <c r="E5" s="107"/>
      <c r="F5" s="107"/>
      <c r="G5" s="107"/>
      <c r="H5" s="16" t="s">
        <v>13</v>
      </c>
      <c r="I5" s="17" t="s">
        <v>14</v>
      </c>
      <c r="J5" s="16" t="s">
        <v>15</v>
      </c>
      <c r="K5" s="110"/>
      <c r="L5" s="110"/>
      <c r="M5" s="110"/>
      <c r="N5" s="107"/>
      <c r="O5" s="119"/>
      <c r="P5" s="129"/>
    </row>
    <row r="6" spans="2:16" x14ac:dyDescent="0.2">
      <c r="B6" s="3" t="s">
        <v>112</v>
      </c>
      <c r="C6" s="32" t="s">
        <v>46</v>
      </c>
      <c r="D6" s="5">
        <v>3904</v>
      </c>
      <c r="E6" s="4"/>
      <c r="F6" s="5"/>
      <c r="G6" s="4" t="s">
        <v>67</v>
      </c>
      <c r="H6" s="5">
        <v>1</v>
      </c>
      <c r="I6" s="4">
        <v>1</v>
      </c>
      <c r="J6" s="5">
        <v>58</v>
      </c>
      <c r="K6" s="7">
        <f t="shared" ref="K6:K13" si="0">((H6*60*60)+(I6*60)+(J6))</f>
        <v>3718</v>
      </c>
      <c r="L6" s="5">
        <v>4</v>
      </c>
      <c r="M6" s="49">
        <f t="shared" ref="M6:M13" si="1">SUM(K6/L6)</f>
        <v>929.5</v>
      </c>
      <c r="N6" s="5">
        <v>1142</v>
      </c>
      <c r="O6" s="52">
        <f t="shared" ref="O6:O13" si="2">SUM(M6*1000)/N6</f>
        <v>813.92294220665497</v>
      </c>
      <c r="P6" s="18">
        <v>1</v>
      </c>
    </row>
    <row r="7" spans="2:16" x14ac:dyDescent="0.2">
      <c r="B7" s="6" t="s">
        <v>123</v>
      </c>
      <c r="C7" s="32" t="s">
        <v>17</v>
      </c>
      <c r="D7" s="8">
        <v>121</v>
      </c>
      <c r="E7" s="7" t="s">
        <v>124</v>
      </c>
      <c r="F7" s="8" t="s">
        <v>31</v>
      </c>
      <c r="G7" s="7" t="s">
        <v>21</v>
      </c>
      <c r="H7" s="8">
        <v>0</v>
      </c>
      <c r="I7" s="7">
        <v>59</v>
      </c>
      <c r="J7" s="8">
        <v>35</v>
      </c>
      <c r="K7" s="7">
        <f t="shared" si="0"/>
        <v>3575</v>
      </c>
      <c r="L7" s="8">
        <v>4</v>
      </c>
      <c r="M7" s="50">
        <f t="shared" si="1"/>
        <v>893.75</v>
      </c>
      <c r="N7" s="8">
        <v>1070</v>
      </c>
      <c r="O7" s="47">
        <f t="shared" si="2"/>
        <v>835.28037383177571</v>
      </c>
      <c r="P7" s="11">
        <v>2</v>
      </c>
    </row>
    <row r="8" spans="2:16" x14ac:dyDescent="0.2">
      <c r="B8" s="6" t="s">
        <v>113</v>
      </c>
      <c r="C8" s="32" t="s">
        <v>46</v>
      </c>
      <c r="D8" s="8" t="s">
        <v>114</v>
      </c>
      <c r="E8" s="7"/>
      <c r="F8" s="8"/>
      <c r="G8" s="7" t="s">
        <v>67</v>
      </c>
      <c r="H8" s="8">
        <v>1</v>
      </c>
      <c r="I8" s="7">
        <v>4</v>
      </c>
      <c r="J8" s="8">
        <v>7</v>
      </c>
      <c r="K8" s="7">
        <f t="shared" si="0"/>
        <v>3847</v>
      </c>
      <c r="L8" s="8">
        <v>4</v>
      </c>
      <c r="M8" s="50">
        <f t="shared" si="1"/>
        <v>961.75</v>
      </c>
      <c r="N8" s="8">
        <v>1142</v>
      </c>
      <c r="O8" s="47">
        <f t="shared" si="2"/>
        <v>842.16287215411558</v>
      </c>
      <c r="P8" s="11">
        <v>3</v>
      </c>
    </row>
    <row r="9" spans="2:16" x14ac:dyDescent="0.2">
      <c r="B9" s="6" t="s">
        <v>115</v>
      </c>
      <c r="C9" s="32" t="s">
        <v>46</v>
      </c>
      <c r="D9" s="8">
        <v>3987</v>
      </c>
      <c r="E9" s="7"/>
      <c r="F9" s="8"/>
      <c r="G9" s="7" t="s">
        <v>67</v>
      </c>
      <c r="H9" s="8">
        <v>1</v>
      </c>
      <c r="I9" s="7">
        <v>4</v>
      </c>
      <c r="J9" s="8">
        <v>30</v>
      </c>
      <c r="K9" s="7">
        <f t="shared" si="0"/>
        <v>3870</v>
      </c>
      <c r="L9" s="8">
        <v>4</v>
      </c>
      <c r="M9" s="50">
        <f t="shared" si="1"/>
        <v>967.5</v>
      </c>
      <c r="N9" s="8">
        <v>1142</v>
      </c>
      <c r="O9" s="47">
        <f t="shared" si="2"/>
        <v>847.19789842381783</v>
      </c>
      <c r="P9" s="11">
        <v>4</v>
      </c>
    </row>
    <row r="10" spans="2:16" x14ac:dyDescent="0.2">
      <c r="B10" s="6" t="s">
        <v>116</v>
      </c>
      <c r="C10" s="32" t="s">
        <v>17</v>
      </c>
      <c r="D10" s="8">
        <v>127</v>
      </c>
      <c r="E10" s="7" t="s">
        <v>117</v>
      </c>
      <c r="F10" s="8" t="s">
        <v>31</v>
      </c>
      <c r="G10" s="7" t="s">
        <v>21</v>
      </c>
      <c r="H10" s="8">
        <v>1</v>
      </c>
      <c r="I10" s="7">
        <v>0</v>
      </c>
      <c r="J10" s="8">
        <v>49</v>
      </c>
      <c r="K10" s="7">
        <f t="shared" si="0"/>
        <v>3649</v>
      </c>
      <c r="L10" s="8">
        <v>4</v>
      </c>
      <c r="M10" s="50">
        <f t="shared" si="1"/>
        <v>912.25</v>
      </c>
      <c r="N10" s="8">
        <v>1070</v>
      </c>
      <c r="O10" s="47">
        <f t="shared" si="2"/>
        <v>852.57009345794393</v>
      </c>
      <c r="P10" s="11">
        <v>5</v>
      </c>
    </row>
    <row r="11" spans="2:16" x14ac:dyDescent="0.2">
      <c r="B11" s="6" t="s">
        <v>118</v>
      </c>
      <c r="C11" s="32" t="s">
        <v>17</v>
      </c>
      <c r="D11" s="8">
        <v>143</v>
      </c>
      <c r="E11" s="7" t="s">
        <v>119</v>
      </c>
      <c r="F11" s="8" t="s">
        <v>31</v>
      </c>
      <c r="G11" s="7" t="s">
        <v>21</v>
      </c>
      <c r="H11" s="8">
        <v>1</v>
      </c>
      <c r="I11" s="7">
        <v>1</v>
      </c>
      <c r="J11" s="8">
        <v>7</v>
      </c>
      <c r="K11" s="7">
        <f t="shared" si="0"/>
        <v>3667</v>
      </c>
      <c r="L11" s="8">
        <v>4</v>
      </c>
      <c r="M11" s="50">
        <f t="shared" si="1"/>
        <v>916.75</v>
      </c>
      <c r="N11" s="8">
        <v>1070</v>
      </c>
      <c r="O11" s="47">
        <f t="shared" si="2"/>
        <v>856.77570093457939</v>
      </c>
      <c r="P11" s="11">
        <v>6</v>
      </c>
    </row>
    <row r="12" spans="2:16" x14ac:dyDescent="0.2">
      <c r="B12" s="6" t="s">
        <v>120</v>
      </c>
      <c r="C12" s="32" t="s">
        <v>46</v>
      </c>
      <c r="D12" s="8">
        <v>3909</v>
      </c>
      <c r="E12" s="7"/>
      <c r="F12" s="8"/>
      <c r="G12" s="7" t="s">
        <v>67</v>
      </c>
      <c r="H12" s="8">
        <v>1</v>
      </c>
      <c r="I12" s="7">
        <v>5</v>
      </c>
      <c r="J12" s="8">
        <v>37</v>
      </c>
      <c r="K12" s="7">
        <f t="shared" si="0"/>
        <v>3937</v>
      </c>
      <c r="L12" s="8">
        <v>4</v>
      </c>
      <c r="M12" s="50">
        <f t="shared" si="1"/>
        <v>984.25</v>
      </c>
      <c r="N12" s="8">
        <v>1142</v>
      </c>
      <c r="O12" s="47">
        <f t="shared" si="2"/>
        <v>861.86514886164628</v>
      </c>
      <c r="P12" s="11">
        <v>7</v>
      </c>
    </row>
    <row r="13" spans="2:16" x14ac:dyDescent="0.2">
      <c r="B13" s="6" t="s">
        <v>121</v>
      </c>
      <c r="C13" s="32" t="s">
        <v>17</v>
      </c>
      <c r="D13" s="8">
        <v>111</v>
      </c>
      <c r="E13" s="7" t="s">
        <v>122</v>
      </c>
      <c r="F13" s="8" t="s">
        <v>31</v>
      </c>
      <c r="G13" s="7" t="s">
        <v>21</v>
      </c>
      <c r="H13" s="8">
        <v>1</v>
      </c>
      <c r="I13" s="7">
        <v>2</v>
      </c>
      <c r="J13" s="8">
        <v>22</v>
      </c>
      <c r="K13" s="7">
        <f t="shared" si="0"/>
        <v>3742</v>
      </c>
      <c r="L13" s="8">
        <v>4</v>
      </c>
      <c r="M13" s="50">
        <f t="shared" si="1"/>
        <v>935.5</v>
      </c>
      <c r="N13" s="8">
        <v>1070</v>
      </c>
      <c r="O13" s="47">
        <f t="shared" si="2"/>
        <v>874.29906542056074</v>
      </c>
      <c r="P13" s="11">
        <v>8</v>
      </c>
    </row>
    <row r="14" spans="2:16" ht="16" thickBot="1" x14ac:dyDescent="0.25">
      <c r="B14" s="12"/>
      <c r="C14" s="13"/>
      <c r="D14" s="14"/>
      <c r="E14" s="13"/>
      <c r="F14" s="14"/>
      <c r="G14" s="13"/>
      <c r="H14" s="14"/>
      <c r="I14" s="13"/>
      <c r="J14" s="14"/>
      <c r="K14" s="13"/>
      <c r="L14" s="14"/>
      <c r="M14" s="24"/>
      <c r="N14" s="14"/>
      <c r="O14" s="25"/>
      <c r="P14" s="15"/>
    </row>
    <row r="15" spans="2:16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6"/>
    </row>
    <row r="16" spans="2:16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6"/>
    </row>
    <row r="17" spans="2:15" x14ac:dyDescent="0.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6"/>
    </row>
    <row r="18" spans="2:15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6"/>
    </row>
    <row r="19" spans="2:15" x14ac:dyDescent="0.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6"/>
    </row>
    <row r="20" spans="2:15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</sheetData>
  <sortState xmlns:xlrd2="http://schemas.microsoft.com/office/spreadsheetml/2017/richdata2" ref="B6:P13">
    <sortCondition ref="O6:O13"/>
  </sortState>
  <mergeCells count="15">
    <mergeCell ref="B2:P2"/>
    <mergeCell ref="M4:M5"/>
    <mergeCell ref="N4:N5"/>
    <mergeCell ref="O4:O5"/>
    <mergeCell ref="P4:P5"/>
    <mergeCell ref="B3:P3"/>
    <mergeCell ref="B4:B5"/>
    <mergeCell ref="C4:C5"/>
    <mergeCell ref="D4:D5"/>
    <mergeCell ref="E4:E5"/>
    <mergeCell ref="F4:F5"/>
    <mergeCell ref="G4:G5"/>
    <mergeCell ref="H4:J4"/>
    <mergeCell ref="K4:K5"/>
    <mergeCell ref="L4:L5"/>
  </mergeCells>
  <conditionalFormatting sqref="C6:C13">
    <cfRule type="cellIs" dxfId="52" priority="1" operator="equal">
      <formula>"TEYC"</formula>
    </cfRule>
    <cfRule type="cellIs" dxfId="51" priority="2" operator="equal">
      <formula>"LSC"</formula>
    </cfRule>
    <cfRule type="cellIs" dxfId="50" priority="3" operator="equal">
      <formula>"AYC"</formula>
    </cfRule>
    <cfRule type="cellIs" dxfId="49" priority="4" operator="equal">
      <formula>"BYC"</formula>
    </cfRule>
    <cfRule type="cellIs" dxfId="48" priority="5" operator="equal">
      <formula>"EYC"</formula>
    </cfRule>
  </conditionalFormatting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B1:P19"/>
  <sheetViews>
    <sheetView zoomScale="120" zoomScaleNormal="120" workbookViewId="0">
      <selection activeCell="B6" sqref="B6:P18"/>
    </sheetView>
  </sheetViews>
  <sheetFormatPr baseColWidth="10" defaultColWidth="8.83203125" defaultRowHeight="15" x14ac:dyDescent="0.2"/>
  <cols>
    <col min="1" max="1" width="9.1640625" customWidth="1"/>
    <col min="2" max="2" width="14.5" bestFit="1" customWidth="1"/>
    <col min="3" max="4" width="9.1640625" customWidth="1"/>
    <col min="5" max="5" width="13.1640625" bestFit="1" customWidth="1"/>
    <col min="6" max="6" width="9.1640625" customWidth="1"/>
  </cols>
  <sheetData>
    <row r="1" spans="2:16" ht="16" thickBot="1" x14ac:dyDescent="0.25"/>
    <row r="2" spans="2:16" ht="20" thickBot="1" x14ac:dyDescent="0.3">
      <c r="B2" s="120" t="s">
        <v>125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2:16" ht="20" thickBot="1" x14ac:dyDescent="0.3">
      <c r="B3" s="120" t="s">
        <v>127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2:16" ht="23" customHeight="1" thickBot="1" x14ac:dyDescent="0.25">
      <c r="B4" s="121" t="s">
        <v>90</v>
      </c>
      <c r="C4" s="114" t="s">
        <v>1</v>
      </c>
      <c r="D4" s="107" t="s">
        <v>2</v>
      </c>
      <c r="E4" s="107" t="s">
        <v>3</v>
      </c>
      <c r="F4" s="107" t="s">
        <v>4</v>
      </c>
      <c r="G4" s="107" t="s">
        <v>5</v>
      </c>
      <c r="H4" s="130" t="s">
        <v>6</v>
      </c>
      <c r="I4" s="130"/>
      <c r="J4" s="130"/>
      <c r="K4" s="110" t="s">
        <v>7</v>
      </c>
      <c r="L4" s="110" t="s">
        <v>8</v>
      </c>
      <c r="M4" s="110" t="s">
        <v>9</v>
      </c>
      <c r="N4" s="107" t="s">
        <v>10</v>
      </c>
      <c r="O4" s="119" t="s">
        <v>11</v>
      </c>
      <c r="P4" s="129" t="s">
        <v>12</v>
      </c>
    </row>
    <row r="5" spans="2:16" ht="23" customHeight="1" thickBot="1" x14ac:dyDescent="0.25">
      <c r="B5" s="121"/>
      <c r="C5" s="114"/>
      <c r="D5" s="107"/>
      <c r="E5" s="107"/>
      <c r="F5" s="107"/>
      <c r="G5" s="107"/>
      <c r="H5" s="16" t="s">
        <v>13</v>
      </c>
      <c r="I5" s="17" t="s">
        <v>14</v>
      </c>
      <c r="J5" s="16" t="s">
        <v>15</v>
      </c>
      <c r="K5" s="110"/>
      <c r="L5" s="110"/>
      <c r="M5" s="110"/>
      <c r="N5" s="107"/>
      <c r="O5" s="119"/>
      <c r="P5" s="129"/>
    </row>
    <row r="6" spans="2:16" x14ac:dyDescent="0.2">
      <c r="B6" s="3" t="s">
        <v>83</v>
      </c>
      <c r="C6" s="32" t="s">
        <v>17</v>
      </c>
      <c r="D6" s="5">
        <v>173510</v>
      </c>
      <c r="E6" s="4"/>
      <c r="F6" s="5" t="s">
        <v>27</v>
      </c>
      <c r="G6" s="4" t="s">
        <v>19</v>
      </c>
      <c r="H6" s="5">
        <v>1</v>
      </c>
      <c r="I6" s="4">
        <v>7</v>
      </c>
      <c r="J6" s="5">
        <v>45</v>
      </c>
      <c r="K6" s="4">
        <f>((H6*60*60)+(I6*60)+(J6))</f>
        <v>4065</v>
      </c>
      <c r="L6" s="5">
        <v>4</v>
      </c>
      <c r="M6" s="49">
        <f>SUM(K6/L6)</f>
        <v>1016.25</v>
      </c>
      <c r="N6" s="5">
        <v>1147</v>
      </c>
      <c r="O6" s="51">
        <f t="shared" ref="O6:O18" si="0">SUM(M6*1000)/N6</f>
        <v>886.00697471665217</v>
      </c>
      <c r="P6" s="18">
        <v>1</v>
      </c>
    </row>
    <row r="7" spans="2:16" x14ac:dyDescent="0.2">
      <c r="B7" s="6" t="s">
        <v>91</v>
      </c>
      <c r="C7" s="32" t="s">
        <v>17</v>
      </c>
      <c r="D7" s="8">
        <v>155250</v>
      </c>
      <c r="E7" s="7"/>
      <c r="F7" s="8">
        <v>4.7</v>
      </c>
      <c r="G7" s="7" t="s">
        <v>19</v>
      </c>
      <c r="H7" s="8">
        <v>1</v>
      </c>
      <c r="I7" s="7">
        <v>12</v>
      </c>
      <c r="J7" s="8">
        <v>4</v>
      </c>
      <c r="K7" s="7">
        <f t="shared" ref="K7:K18" si="1">((H7*60*60)+(I7*60)+(J7))</f>
        <v>4324</v>
      </c>
      <c r="L7" s="8">
        <v>4</v>
      </c>
      <c r="M7" s="50">
        <f>SUM(K7/L7)</f>
        <v>1081</v>
      </c>
      <c r="N7" s="8">
        <v>1208</v>
      </c>
      <c r="O7" s="48">
        <f t="shared" si="0"/>
        <v>894.86754966887418</v>
      </c>
      <c r="P7" s="11">
        <v>2</v>
      </c>
    </row>
    <row r="8" spans="2:16" x14ac:dyDescent="0.2">
      <c r="B8" s="6" t="s">
        <v>106</v>
      </c>
      <c r="C8" s="32" t="s">
        <v>17</v>
      </c>
      <c r="D8" s="8">
        <v>4204</v>
      </c>
      <c r="E8" s="7"/>
      <c r="F8" s="8">
        <v>4.7</v>
      </c>
      <c r="G8" s="7" t="s">
        <v>19</v>
      </c>
      <c r="H8" s="8">
        <v>1</v>
      </c>
      <c r="I8" s="7">
        <v>13</v>
      </c>
      <c r="J8" s="8">
        <v>26</v>
      </c>
      <c r="K8" s="7">
        <f t="shared" si="1"/>
        <v>4406</v>
      </c>
      <c r="L8" s="8">
        <v>4</v>
      </c>
      <c r="M8" s="50">
        <f t="shared" ref="M8:M18" si="2">SUM(K8/L8)</f>
        <v>1101.5</v>
      </c>
      <c r="N8" s="8">
        <v>1208</v>
      </c>
      <c r="O8" s="48">
        <f t="shared" si="0"/>
        <v>911.83774834437088</v>
      </c>
      <c r="P8" s="11">
        <v>3</v>
      </c>
    </row>
    <row r="9" spans="2:16" x14ac:dyDescent="0.2">
      <c r="B9" s="6" t="s">
        <v>92</v>
      </c>
      <c r="C9" s="32" t="s">
        <v>17</v>
      </c>
      <c r="D9" s="8">
        <v>173610</v>
      </c>
      <c r="E9" s="7"/>
      <c r="F9" s="8">
        <v>4.7</v>
      </c>
      <c r="G9" s="7" t="s">
        <v>19</v>
      </c>
      <c r="H9" s="8">
        <v>1</v>
      </c>
      <c r="I9" s="7">
        <v>18</v>
      </c>
      <c r="J9" s="8">
        <v>22</v>
      </c>
      <c r="K9" s="7">
        <f t="shared" si="1"/>
        <v>4702</v>
      </c>
      <c r="L9" s="8">
        <v>4</v>
      </c>
      <c r="M9" s="50">
        <f t="shared" si="2"/>
        <v>1175.5</v>
      </c>
      <c r="N9" s="8">
        <v>1208</v>
      </c>
      <c r="O9" s="48">
        <f t="shared" si="0"/>
        <v>973.09602649006627</v>
      </c>
      <c r="P9" s="11">
        <v>4</v>
      </c>
    </row>
    <row r="10" spans="2:16" x14ac:dyDescent="0.2">
      <c r="B10" s="6" t="s">
        <v>108</v>
      </c>
      <c r="C10" s="32" t="s">
        <v>46</v>
      </c>
      <c r="D10" s="8">
        <v>327</v>
      </c>
      <c r="E10" s="7"/>
      <c r="F10" s="8"/>
      <c r="G10" s="7" t="s">
        <v>109</v>
      </c>
      <c r="H10" s="8">
        <v>1</v>
      </c>
      <c r="I10" s="7">
        <v>9</v>
      </c>
      <c r="J10" s="8">
        <v>52</v>
      </c>
      <c r="K10" s="7">
        <f t="shared" si="1"/>
        <v>4192</v>
      </c>
      <c r="L10" s="8">
        <v>4</v>
      </c>
      <c r="M10" s="50">
        <f t="shared" si="2"/>
        <v>1048</v>
      </c>
      <c r="N10" s="8">
        <v>1074</v>
      </c>
      <c r="O10" s="48">
        <f t="shared" si="0"/>
        <v>975.7914338919926</v>
      </c>
      <c r="P10" s="11">
        <v>5</v>
      </c>
    </row>
    <row r="11" spans="2:16" x14ac:dyDescent="0.2">
      <c r="B11" s="6" t="s">
        <v>93</v>
      </c>
      <c r="C11" s="32" t="s">
        <v>17</v>
      </c>
      <c r="D11" s="8">
        <v>1178</v>
      </c>
      <c r="E11" s="7"/>
      <c r="F11" s="8" t="s">
        <v>31</v>
      </c>
      <c r="G11" s="7" t="s">
        <v>37</v>
      </c>
      <c r="H11" s="8">
        <v>1</v>
      </c>
      <c r="I11" s="7">
        <v>0</v>
      </c>
      <c r="J11" s="8">
        <v>56</v>
      </c>
      <c r="K11" s="7">
        <f t="shared" si="1"/>
        <v>3656</v>
      </c>
      <c r="L11" s="8">
        <v>4</v>
      </c>
      <c r="M11" s="50">
        <f t="shared" si="2"/>
        <v>914</v>
      </c>
      <c r="N11" s="8">
        <v>922</v>
      </c>
      <c r="O11" s="48">
        <f t="shared" si="0"/>
        <v>991.32321041214755</v>
      </c>
      <c r="P11" s="11">
        <v>6</v>
      </c>
    </row>
    <row r="12" spans="2:16" x14ac:dyDescent="0.2">
      <c r="B12" s="6" t="s">
        <v>94</v>
      </c>
      <c r="C12" s="32" t="s">
        <v>23</v>
      </c>
      <c r="D12" s="8">
        <v>5923</v>
      </c>
      <c r="E12" s="7" t="s">
        <v>95</v>
      </c>
      <c r="F12" s="8" t="s">
        <v>31</v>
      </c>
      <c r="G12" s="7" t="s">
        <v>96</v>
      </c>
      <c r="H12" s="8">
        <v>1</v>
      </c>
      <c r="I12" s="7">
        <v>8</v>
      </c>
      <c r="J12" s="8">
        <v>43</v>
      </c>
      <c r="K12" s="7">
        <f t="shared" si="1"/>
        <v>4123</v>
      </c>
      <c r="L12" s="8">
        <v>3</v>
      </c>
      <c r="M12" s="50">
        <f t="shared" si="2"/>
        <v>1374.3333333333333</v>
      </c>
      <c r="N12" s="8">
        <v>1365</v>
      </c>
      <c r="O12" s="48">
        <f t="shared" si="0"/>
        <v>1006.8376068376068</v>
      </c>
      <c r="P12" s="11">
        <v>7</v>
      </c>
    </row>
    <row r="13" spans="2:16" x14ac:dyDescent="0.2">
      <c r="B13" s="6" t="s">
        <v>97</v>
      </c>
      <c r="C13" s="32" t="s">
        <v>23</v>
      </c>
      <c r="D13" s="8">
        <v>2200</v>
      </c>
      <c r="E13" s="7"/>
      <c r="F13" s="8" t="s">
        <v>98</v>
      </c>
      <c r="G13" s="7" t="s">
        <v>99</v>
      </c>
      <c r="H13" s="8">
        <v>1</v>
      </c>
      <c r="I13" s="7">
        <v>8</v>
      </c>
      <c r="J13" s="8">
        <v>38</v>
      </c>
      <c r="K13" s="7">
        <f t="shared" si="1"/>
        <v>4118</v>
      </c>
      <c r="L13" s="8">
        <v>3</v>
      </c>
      <c r="M13" s="50">
        <f t="shared" si="2"/>
        <v>1372.6666666666667</v>
      </c>
      <c r="N13" s="8">
        <v>1359</v>
      </c>
      <c r="O13" s="48">
        <f t="shared" si="0"/>
        <v>1010.056414029924</v>
      </c>
      <c r="P13" s="11">
        <v>8</v>
      </c>
    </row>
    <row r="14" spans="2:16" x14ac:dyDescent="0.2">
      <c r="B14" s="6" t="s">
        <v>100</v>
      </c>
      <c r="C14" s="32" t="s">
        <v>46</v>
      </c>
      <c r="D14" s="8">
        <v>1257</v>
      </c>
      <c r="E14" s="7"/>
      <c r="F14" s="8"/>
      <c r="G14" s="7" t="s">
        <v>101</v>
      </c>
      <c r="H14" s="8">
        <v>1</v>
      </c>
      <c r="I14" s="7">
        <v>2</v>
      </c>
      <c r="J14" s="8">
        <v>57</v>
      </c>
      <c r="K14" s="7">
        <f t="shared" si="1"/>
        <v>3777</v>
      </c>
      <c r="L14" s="8">
        <v>3</v>
      </c>
      <c r="M14" s="50">
        <f t="shared" si="2"/>
        <v>1259</v>
      </c>
      <c r="N14" s="8">
        <v>1215</v>
      </c>
      <c r="O14" s="48">
        <f t="shared" si="0"/>
        <v>1036.2139917695474</v>
      </c>
      <c r="P14" s="11">
        <v>9</v>
      </c>
    </row>
    <row r="15" spans="2:16" x14ac:dyDescent="0.2">
      <c r="B15" s="6" t="s">
        <v>102</v>
      </c>
      <c r="C15" s="32" t="s">
        <v>46</v>
      </c>
      <c r="D15" s="8">
        <v>618</v>
      </c>
      <c r="E15" s="7"/>
      <c r="F15" s="8"/>
      <c r="G15" s="7" t="s">
        <v>101</v>
      </c>
      <c r="H15" s="8">
        <v>1</v>
      </c>
      <c r="I15" s="7">
        <v>4</v>
      </c>
      <c r="J15" s="8">
        <v>47</v>
      </c>
      <c r="K15" s="7">
        <f t="shared" si="1"/>
        <v>3887</v>
      </c>
      <c r="L15" s="8">
        <v>3</v>
      </c>
      <c r="M15" s="50">
        <f t="shared" si="2"/>
        <v>1295.6666666666667</v>
      </c>
      <c r="N15" s="8">
        <v>1215</v>
      </c>
      <c r="O15" s="48">
        <f t="shared" si="0"/>
        <v>1066.3923182441702</v>
      </c>
      <c r="P15" s="11">
        <v>10</v>
      </c>
    </row>
    <row r="16" spans="2:16" x14ac:dyDescent="0.2">
      <c r="B16" s="6" t="s">
        <v>103</v>
      </c>
      <c r="C16" s="32" t="s">
        <v>23</v>
      </c>
      <c r="D16" s="8">
        <v>5</v>
      </c>
      <c r="E16" s="7"/>
      <c r="F16" s="8" t="s">
        <v>31</v>
      </c>
      <c r="G16" s="7" t="s">
        <v>96</v>
      </c>
      <c r="H16" s="8">
        <v>1</v>
      </c>
      <c r="I16" s="7">
        <v>12</v>
      </c>
      <c r="J16" s="8">
        <v>49</v>
      </c>
      <c r="K16" s="7">
        <f t="shared" si="1"/>
        <v>4369</v>
      </c>
      <c r="L16" s="8">
        <v>3</v>
      </c>
      <c r="M16" s="50">
        <f t="shared" si="2"/>
        <v>1456.3333333333333</v>
      </c>
      <c r="N16" s="8">
        <v>1365</v>
      </c>
      <c r="O16" s="48">
        <f t="shared" si="0"/>
        <v>1066.9108669108668</v>
      </c>
      <c r="P16" s="11">
        <v>11</v>
      </c>
    </row>
    <row r="17" spans="2:16" x14ac:dyDescent="0.2">
      <c r="B17" s="6" t="s">
        <v>104</v>
      </c>
      <c r="C17" s="32" t="s">
        <v>23</v>
      </c>
      <c r="D17" s="8">
        <v>25296</v>
      </c>
      <c r="E17" s="7" t="s">
        <v>105</v>
      </c>
      <c r="F17" s="8" t="s">
        <v>31</v>
      </c>
      <c r="G17" s="7" t="s">
        <v>96</v>
      </c>
      <c r="H17" s="8">
        <v>1</v>
      </c>
      <c r="I17" s="7">
        <v>13</v>
      </c>
      <c r="J17" s="8">
        <v>0</v>
      </c>
      <c r="K17" s="7">
        <f t="shared" si="1"/>
        <v>4380</v>
      </c>
      <c r="L17" s="8">
        <v>3</v>
      </c>
      <c r="M17" s="50">
        <f t="shared" si="2"/>
        <v>1460</v>
      </c>
      <c r="N17" s="8">
        <v>1365</v>
      </c>
      <c r="O17" s="48">
        <f t="shared" si="0"/>
        <v>1069.5970695970695</v>
      </c>
      <c r="P17" s="11">
        <v>12</v>
      </c>
    </row>
    <row r="18" spans="2:16" x14ac:dyDescent="0.2">
      <c r="B18" s="6" t="s">
        <v>107</v>
      </c>
      <c r="C18" s="32" t="s">
        <v>46</v>
      </c>
      <c r="D18" s="8">
        <v>1076</v>
      </c>
      <c r="E18" s="7"/>
      <c r="F18" s="8"/>
      <c r="G18" s="7" t="s">
        <v>101</v>
      </c>
      <c r="H18" s="8">
        <v>1</v>
      </c>
      <c r="I18" s="7">
        <v>16</v>
      </c>
      <c r="J18" s="8">
        <v>14</v>
      </c>
      <c r="K18" s="7">
        <f t="shared" si="1"/>
        <v>4574</v>
      </c>
      <c r="L18" s="8">
        <v>3</v>
      </c>
      <c r="M18" s="50">
        <f t="shared" si="2"/>
        <v>1524.6666666666667</v>
      </c>
      <c r="N18" s="8">
        <v>1215</v>
      </c>
      <c r="O18" s="48">
        <f t="shared" si="0"/>
        <v>1254.8696844993142</v>
      </c>
      <c r="P18" s="11">
        <v>13</v>
      </c>
    </row>
    <row r="19" spans="2:16" ht="16" thickBot="1" x14ac:dyDescent="0.25">
      <c r="B19" s="19"/>
      <c r="C19" s="20"/>
      <c r="D19" s="21"/>
      <c r="E19" s="20"/>
      <c r="F19" s="21"/>
      <c r="G19" s="20"/>
      <c r="H19" s="21"/>
      <c r="I19" s="20"/>
      <c r="J19" s="21"/>
      <c r="K19" s="20"/>
      <c r="L19" s="21"/>
      <c r="M19" s="20"/>
      <c r="N19" s="21"/>
      <c r="O19" s="23"/>
      <c r="P19" s="22"/>
    </row>
  </sheetData>
  <autoFilter ref="B4:O18" xr:uid="{00000000-0009-0000-0000-000003000000}">
    <filterColumn colId="6" showButton="0"/>
    <filterColumn colId="7" showButton="0"/>
    <filterColumn colId="13">
      <customFilters>
        <customFilter operator="notEqual" val=" "/>
      </customFilters>
    </filterColumn>
    <sortState xmlns:xlrd2="http://schemas.microsoft.com/office/spreadsheetml/2017/richdata2" ref="B7:O18">
      <sortCondition ref="O4:O18"/>
    </sortState>
  </autoFilter>
  <mergeCells count="15">
    <mergeCell ref="B2:P2"/>
    <mergeCell ref="M4:M5"/>
    <mergeCell ref="N4:N5"/>
    <mergeCell ref="O4:O5"/>
    <mergeCell ref="P4:P5"/>
    <mergeCell ref="B3:P3"/>
    <mergeCell ref="B4:B5"/>
    <mergeCell ref="C4:C5"/>
    <mergeCell ref="D4:D5"/>
    <mergeCell ref="E4:E5"/>
    <mergeCell ref="F4:F5"/>
    <mergeCell ref="G4:G5"/>
    <mergeCell ref="H4:J4"/>
    <mergeCell ref="K4:K5"/>
    <mergeCell ref="L4:L5"/>
  </mergeCells>
  <conditionalFormatting sqref="C6:C18">
    <cfRule type="cellIs" dxfId="47" priority="1" operator="equal">
      <formula>"TEYC"</formula>
    </cfRule>
    <cfRule type="cellIs" dxfId="46" priority="2" operator="equal">
      <formula>"LSC"</formula>
    </cfRule>
    <cfRule type="cellIs" dxfId="45" priority="3" operator="equal">
      <formula>"AYC"</formula>
    </cfRule>
    <cfRule type="cellIs" dxfId="44" priority="4" operator="equal">
      <formula>"BYC"</formula>
    </cfRule>
    <cfRule type="cellIs" dxfId="43" priority="5" operator="equal">
      <formula>"EYC"</formula>
    </cfRule>
  </conditionalFormatting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Trophy winners</vt:lpstr>
      <vt:lpstr>Royal Thames Shield</vt:lpstr>
      <vt:lpstr>Operatic_Cup</vt:lpstr>
      <vt:lpstr>Silver_Sail_Trophy</vt:lpstr>
      <vt:lpstr>Ingram_Shield</vt:lpstr>
      <vt:lpstr>Cadet_Class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Hancock</dc:creator>
  <cp:lastModifiedBy>Paul Field</cp:lastModifiedBy>
  <cp:lastPrinted>2022-10-18T18:06:53Z</cp:lastPrinted>
  <dcterms:created xsi:type="dcterms:W3CDTF">2022-10-10T06:28:15Z</dcterms:created>
  <dcterms:modified xsi:type="dcterms:W3CDTF">2022-10-24T09:37:04Z</dcterms:modified>
</cp:coreProperties>
</file>